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_mini\Desktop\"/>
    </mc:Choice>
  </mc:AlternateContent>
  <workbookProtection workbookAlgorithmName="SHA-512" workbookHashValue="RHv+SIur63jUIa6Fp9ep6i1r8HRgMUZrencUuLVuVyYxnNne1KQPwqhV568IvOLTNuWWMcqCfyWbl18QacWjbg==" workbookSaltValue="pZlsvHc35WNOjoL+gmjEPA==" workbookSpinCount="100000" lockStructure="1"/>
  <bookViews>
    <workbookView xWindow="0" yWindow="0" windowWidth="20490" windowHeight="7620"/>
  </bookViews>
  <sheets>
    <sheet name="1403_11_PR" sheetId="1" r:id="rId1"/>
  </sheets>
  <externalReferences>
    <externalReference r:id="rId2"/>
  </externalReferences>
  <definedNames>
    <definedName name="_xlnm._FilterDatabase" localSheetId="0" hidden="1">'1403_11_PR'!$A$2:$AX$66</definedName>
    <definedName name="_xlnm.Print_Area" localSheetId="0">'1403_11_PR'!$A$1:$AS$73</definedName>
    <definedName name="_xlnm.Print_Titles" localSheetId="0">'1403_11_PR'!$1:$2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78" i="1"/>
  <c r="F77" i="1"/>
  <c r="F75" i="1"/>
  <c r="AO74" i="1"/>
  <c r="AN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F74" i="1"/>
  <c r="AM73" i="1"/>
  <c r="AP72" i="1"/>
  <c r="AM72" i="1"/>
  <c r="AK72" i="1"/>
  <c r="AJ72" i="1"/>
  <c r="AL72" i="1" s="1"/>
  <c r="AQ72" i="1" s="1"/>
  <c r="F72" i="1"/>
  <c r="AP71" i="1"/>
  <c r="AM71" i="1"/>
  <c r="AK71" i="1"/>
  <c r="AJ71" i="1"/>
  <c r="AL71" i="1" s="1"/>
  <c r="AQ71" i="1" s="1"/>
  <c r="F71" i="1"/>
  <c r="AP70" i="1"/>
  <c r="AM70" i="1"/>
  <c r="AK70" i="1"/>
  <c r="AJ70" i="1"/>
  <c r="AL70" i="1" s="1"/>
  <c r="AQ70" i="1" s="1"/>
  <c r="F70" i="1"/>
  <c r="AP69" i="1"/>
  <c r="AM69" i="1"/>
  <c r="AK69" i="1"/>
  <c r="AJ69" i="1"/>
  <c r="AL69" i="1" s="1"/>
  <c r="AQ69" i="1" s="1"/>
  <c r="F69" i="1"/>
  <c r="AP68" i="1"/>
  <c r="AM68" i="1"/>
  <c r="AK68" i="1"/>
  <c r="AJ68" i="1"/>
  <c r="AL68" i="1" s="1"/>
  <c r="AQ68" i="1" s="1"/>
  <c r="F68" i="1"/>
  <c r="AP67" i="1"/>
  <c r="AM67" i="1"/>
  <c r="AK67" i="1"/>
  <c r="AJ67" i="1"/>
  <c r="AL67" i="1" s="1"/>
  <c r="AQ67" i="1" s="1"/>
  <c r="F67" i="1"/>
  <c r="AP66" i="1"/>
  <c r="AM66" i="1"/>
  <c r="AK66" i="1"/>
  <c r="AJ66" i="1"/>
  <c r="AL66" i="1" s="1"/>
  <c r="AQ66" i="1" s="1"/>
  <c r="F66" i="1"/>
  <c r="AP65" i="1"/>
  <c r="AV8" i="1" s="1"/>
  <c r="AV10" i="1" s="1"/>
  <c r="AM65" i="1"/>
  <c r="AL65" i="1"/>
  <c r="AQ65" i="1" s="1"/>
  <c r="AJ65" i="1"/>
  <c r="F65" i="1"/>
  <c r="AP64" i="1"/>
  <c r="AM64" i="1"/>
  <c r="AL64" i="1"/>
  <c r="AQ64" i="1" s="1"/>
  <c r="AK64" i="1"/>
  <c r="AJ64" i="1"/>
  <c r="F64" i="1"/>
  <c r="AP63" i="1"/>
  <c r="AM63" i="1"/>
  <c r="AL63" i="1"/>
  <c r="AQ63" i="1" s="1"/>
  <c r="AK63" i="1"/>
  <c r="AJ63" i="1"/>
  <c r="F63" i="1"/>
  <c r="AP62" i="1"/>
  <c r="AM62" i="1"/>
  <c r="AL62" i="1"/>
  <c r="AQ62" i="1" s="1"/>
  <c r="AK62" i="1"/>
  <c r="AJ62" i="1"/>
  <c r="F62" i="1"/>
  <c r="AP61" i="1"/>
  <c r="AM61" i="1"/>
  <c r="AL61" i="1"/>
  <c r="AQ61" i="1" s="1"/>
  <c r="AK61" i="1"/>
  <c r="AJ61" i="1"/>
  <c r="F61" i="1"/>
  <c r="AP60" i="1"/>
  <c r="AM60" i="1"/>
  <c r="AL60" i="1"/>
  <c r="AQ60" i="1" s="1"/>
  <c r="AK60" i="1"/>
  <c r="AJ60" i="1"/>
  <c r="F60" i="1"/>
  <c r="AP59" i="1"/>
  <c r="AM59" i="1"/>
  <c r="AL59" i="1"/>
  <c r="AQ59" i="1" s="1"/>
  <c r="AK59" i="1"/>
  <c r="AJ59" i="1"/>
  <c r="F59" i="1"/>
  <c r="AP58" i="1"/>
  <c r="AM58" i="1"/>
  <c r="AL58" i="1"/>
  <c r="AQ58" i="1" s="1"/>
  <c r="AK58" i="1"/>
  <c r="AJ58" i="1"/>
  <c r="F58" i="1"/>
  <c r="AP57" i="1"/>
  <c r="AM57" i="1"/>
  <c r="AL57" i="1"/>
  <c r="AQ57" i="1" s="1"/>
  <c r="AK57" i="1"/>
  <c r="AJ57" i="1"/>
  <c r="F57" i="1"/>
  <c r="AP56" i="1"/>
  <c r="AM56" i="1"/>
  <c r="AL56" i="1"/>
  <c r="AQ56" i="1" s="1"/>
  <c r="AK56" i="1"/>
  <c r="AJ56" i="1"/>
  <c r="F56" i="1"/>
  <c r="AP55" i="1"/>
  <c r="AM55" i="1"/>
  <c r="AL55" i="1"/>
  <c r="AQ55" i="1" s="1"/>
  <c r="AK55" i="1"/>
  <c r="AJ55" i="1"/>
  <c r="F55" i="1"/>
  <c r="AP54" i="1"/>
  <c r="AM54" i="1"/>
  <c r="AL54" i="1"/>
  <c r="AQ54" i="1" s="1"/>
  <c r="AK54" i="1"/>
  <c r="AJ54" i="1"/>
  <c r="F54" i="1"/>
  <c r="AP53" i="1"/>
  <c r="AM53" i="1"/>
  <c r="AL53" i="1"/>
  <c r="AQ53" i="1" s="1"/>
  <c r="AK53" i="1"/>
  <c r="AJ53" i="1"/>
  <c r="F53" i="1"/>
  <c r="AP52" i="1"/>
  <c r="AM52" i="1"/>
  <c r="AL52" i="1"/>
  <c r="AQ52" i="1" s="1"/>
  <c r="AK52" i="1"/>
  <c r="AJ52" i="1"/>
  <c r="F52" i="1"/>
  <c r="AP51" i="1"/>
  <c r="AM51" i="1"/>
  <c r="AL51" i="1"/>
  <c r="AQ51" i="1" s="1"/>
  <c r="AK51" i="1"/>
  <c r="AJ51" i="1"/>
  <c r="F51" i="1"/>
  <c r="AP50" i="1"/>
  <c r="AM50" i="1"/>
  <c r="AL50" i="1"/>
  <c r="AQ50" i="1" s="1"/>
  <c r="AK50" i="1"/>
  <c r="AJ50" i="1"/>
  <c r="F50" i="1"/>
  <c r="AP49" i="1"/>
  <c r="AM49" i="1"/>
  <c r="AL49" i="1"/>
  <c r="AQ49" i="1" s="1"/>
  <c r="AK49" i="1"/>
  <c r="AJ49" i="1"/>
  <c r="F49" i="1"/>
  <c r="AP48" i="1"/>
  <c r="AM48" i="1"/>
  <c r="AL48" i="1"/>
  <c r="AQ48" i="1" s="1"/>
  <c r="AK48" i="1"/>
  <c r="AJ48" i="1"/>
  <c r="F48" i="1"/>
  <c r="AP47" i="1"/>
  <c r="AM47" i="1"/>
  <c r="AL47" i="1"/>
  <c r="AQ47" i="1" s="1"/>
  <c r="AK47" i="1"/>
  <c r="AJ47" i="1"/>
  <c r="F47" i="1"/>
  <c r="AP46" i="1"/>
  <c r="AM46" i="1"/>
  <c r="AL46" i="1"/>
  <c r="AQ46" i="1" s="1"/>
  <c r="AK46" i="1"/>
  <c r="AJ46" i="1"/>
  <c r="F46" i="1"/>
  <c r="AP45" i="1"/>
  <c r="AM45" i="1"/>
  <c r="AL45" i="1"/>
  <c r="AQ45" i="1" s="1"/>
  <c r="AK45" i="1"/>
  <c r="AJ45" i="1"/>
  <c r="F45" i="1"/>
  <c r="AP44" i="1"/>
  <c r="AM44" i="1"/>
  <c r="AL44" i="1"/>
  <c r="AQ44" i="1" s="1"/>
  <c r="AK44" i="1"/>
  <c r="AJ44" i="1"/>
  <c r="F44" i="1"/>
  <c r="AP43" i="1"/>
  <c r="AM43" i="1"/>
  <c r="AL43" i="1"/>
  <c r="AQ43" i="1" s="1"/>
  <c r="AK43" i="1"/>
  <c r="AJ43" i="1"/>
  <c r="F43" i="1"/>
  <c r="AP42" i="1"/>
  <c r="AM42" i="1"/>
  <c r="AL42" i="1"/>
  <c r="AQ42" i="1" s="1"/>
  <c r="AK42" i="1"/>
  <c r="AJ42" i="1"/>
  <c r="F42" i="1"/>
  <c r="AP41" i="1"/>
  <c r="AM41" i="1"/>
  <c r="AL41" i="1"/>
  <c r="AQ41" i="1" s="1"/>
  <c r="AK41" i="1"/>
  <c r="AJ41" i="1"/>
  <c r="F41" i="1"/>
  <c r="AP40" i="1"/>
  <c r="AM40" i="1"/>
  <c r="AL40" i="1"/>
  <c r="AQ40" i="1" s="1"/>
  <c r="AK40" i="1"/>
  <c r="AJ40" i="1"/>
  <c r="F40" i="1"/>
  <c r="AP39" i="1"/>
  <c r="AM39" i="1"/>
  <c r="AL39" i="1"/>
  <c r="AQ39" i="1" s="1"/>
  <c r="AK39" i="1"/>
  <c r="AJ39" i="1"/>
  <c r="F39" i="1"/>
  <c r="AP38" i="1"/>
  <c r="AM38" i="1"/>
  <c r="AL38" i="1"/>
  <c r="AQ38" i="1" s="1"/>
  <c r="AK38" i="1"/>
  <c r="AJ38" i="1"/>
  <c r="F38" i="1"/>
  <c r="AP37" i="1"/>
  <c r="AM37" i="1"/>
  <c r="AL37" i="1"/>
  <c r="AQ37" i="1" s="1"/>
  <c r="AK37" i="1"/>
  <c r="AJ37" i="1"/>
  <c r="F37" i="1"/>
  <c r="AP36" i="1"/>
  <c r="AM36" i="1"/>
  <c r="AL36" i="1"/>
  <c r="AQ36" i="1" s="1"/>
  <c r="AK36" i="1"/>
  <c r="AJ36" i="1"/>
  <c r="F36" i="1"/>
  <c r="AP35" i="1"/>
  <c r="AM35" i="1"/>
  <c r="AL35" i="1"/>
  <c r="AQ35" i="1" s="1"/>
  <c r="AK35" i="1"/>
  <c r="AJ35" i="1"/>
  <c r="F35" i="1"/>
  <c r="AP34" i="1"/>
  <c r="AM34" i="1"/>
  <c r="AL34" i="1"/>
  <c r="AQ34" i="1" s="1"/>
  <c r="AK34" i="1"/>
  <c r="AJ34" i="1"/>
  <c r="F34" i="1"/>
  <c r="AP33" i="1"/>
  <c r="AM33" i="1"/>
  <c r="AL33" i="1"/>
  <c r="AQ33" i="1" s="1"/>
  <c r="AK33" i="1"/>
  <c r="AJ33" i="1"/>
  <c r="F33" i="1"/>
  <c r="AP32" i="1"/>
  <c r="AM32" i="1"/>
  <c r="AL32" i="1"/>
  <c r="AQ32" i="1" s="1"/>
  <c r="AK32" i="1"/>
  <c r="AJ32" i="1"/>
  <c r="F32" i="1"/>
  <c r="AP31" i="1"/>
  <c r="AM31" i="1"/>
  <c r="AL31" i="1"/>
  <c r="AQ31" i="1" s="1"/>
  <c r="AK31" i="1"/>
  <c r="AJ31" i="1"/>
  <c r="F31" i="1"/>
  <c r="AP30" i="1"/>
  <c r="AM30" i="1"/>
  <c r="AL30" i="1"/>
  <c r="AQ30" i="1" s="1"/>
  <c r="AK30" i="1"/>
  <c r="AJ30" i="1"/>
  <c r="F30" i="1"/>
  <c r="AP29" i="1"/>
  <c r="AM29" i="1"/>
  <c r="AL29" i="1"/>
  <c r="AQ29" i="1" s="1"/>
  <c r="AK29" i="1"/>
  <c r="AJ29" i="1"/>
  <c r="F29" i="1"/>
  <c r="AP28" i="1"/>
  <c r="AM28" i="1"/>
  <c r="AL28" i="1"/>
  <c r="AQ28" i="1" s="1"/>
  <c r="AK28" i="1"/>
  <c r="AJ28" i="1"/>
  <c r="F28" i="1"/>
  <c r="AP27" i="1"/>
  <c r="AM27" i="1"/>
  <c r="AL27" i="1"/>
  <c r="AQ27" i="1" s="1"/>
  <c r="AK27" i="1"/>
  <c r="AJ27" i="1"/>
  <c r="F27" i="1"/>
  <c r="AP26" i="1"/>
  <c r="AM26" i="1"/>
  <c r="AL26" i="1"/>
  <c r="AQ26" i="1" s="1"/>
  <c r="AK26" i="1"/>
  <c r="AJ26" i="1"/>
  <c r="F26" i="1"/>
  <c r="AP25" i="1"/>
  <c r="AM25" i="1"/>
  <c r="AL25" i="1"/>
  <c r="AQ25" i="1" s="1"/>
  <c r="AK25" i="1"/>
  <c r="AJ25" i="1"/>
  <c r="F25" i="1"/>
  <c r="AP24" i="1"/>
  <c r="AM24" i="1"/>
  <c r="AL24" i="1"/>
  <c r="AQ24" i="1" s="1"/>
  <c r="AK24" i="1"/>
  <c r="AJ24" i="1"/>
  <c r="F24" i="1"/>
  <c r="AP23" i="1"/>
  <c r="AM23" i="1"/>
  <c r="AL23" i="1"/>
  <c r="AQ23" i="1" s="1"/>
  <c r="AK23" i="1"/>
  <c r="AJ23" i="1"/>
  <c r="F23" i="1"/>
  <c r="AP22" i="1"/>
  <c r="AM22" i="1"/>
  <c r="AL22" i="1"/>
  <c r="AQ22" i="1" s="1"/>
  <c r="AK22" i="1"/>
  <c r="AJ22" i="1"/>
  <c r="F22" i="1"/>
  <c r="AP21" i="1"/>
  <c r="AM21" i="1"/>
  <c r="AL21" i="1"/>
  <c r="AQ21" i="1" s="1"/>
  <c r="AK21" i="1"/>
  <c r="AJ21" i="1"/>
  <c r="F21" i="1"/>
  <c r="AP20" i="1"/>
  <c r="AM20" i="1"/>
  <c r="AL20" i="1"/>
  <c r="AQ20" i="1" s="1"/>
  <c r="AK20" i="1"/>
  <c r="AJ20" i="1"/>
  <c r="F20" i="1"/>
  <c r="AP19" i="1"/>
  <c r="AM19" i="1"/>
  <c r="AL19" i="1"/>
  <c r="AQ19" i="1" s="1"/>
  <c r="AK19" i="1"/>
  <c r="AJ19" i="1"/>
  <c r="F19" i="1"/>
  <c r="AP18" i="1"/>
  <c r="AM18" i="1"/>
  <c r="AL18" i="1"/>
  <c r="AQ18" i="1" s="1"/>
  <c r="AK18" i="1"/>
  <c r="AJ18" i="1"/>
  <c r="F18" i="1"/>
  <c r="AP17" i="1"/>
  <c r="AM17" i="1"/>
  <c r="AL17" i="1"/>
  <c r="AQ17" i="1" s="1"/>
  <c r="AK17" i="1"/>
  <c r="AJ17" i="1"/>
  <c r="F17" i="1"/>
  <c r="AP16" i="1"/>
  <c r="AM16" i="1"/>
  <c r="AL16" i="1"/>
  <c r="AQ16" i="1" s="1"/>
  <c r="AK16" i="1"/>
  <c r="AJ16" i="1"/>
  <c r="F16" i="1"/>
  <c r="AP15" i="1"/>
  <c r="AM15" i="1"/>
  <c r="AK15" i="1"/>
  <c r="AJ15" i="1"/>
  <c r="AL15" i="1" s="1"/>
  <c r="AQ15" i="1" s="1"/>
  <c r="F15" i="1"/>
  <c r="AP14" i="1"/>
  <c r="AM14" i="1"/>
  <c r="AK14" i="1"/>
  <c r="AJ14" i="1"/>
  <c r="AL14" i="1" s="1"/>
  <c r="AQ14" i="1" s="1"/>
  <c r="F14" i="1"/>
  <c r="AV13" i="1"/>
  <c r="AP13" i="1"/>
  <c r="AK13" i="1"/>
  <c r="AM13" i="1" s="1"/>
  <c r="AJ13" i="1"/>
  <c r="AL13" i="1" s="1"/>
  <c r="F13" i="1"/>
  <c r="AV12" i="1"/>
  <c r="AP12" i="1"/>
  <c r="AL12" i="1"/>
  <c r="AK12" i="1"/>
  <c r="AM12" i="1" s="1"/>
  <c r="AJ12" i="1"/>
  <c r="F12" i="1"/>
  <c r="AP11" i="1"/>
  <c r="AL11" i="1"/>
  <c r="AQ11" i="1" s="1"/>
  <c r="AK11" i="1"/>
  <c r="AM11" i="1" s="1"/>
  <c r="AJ11" i="1"/>
  <c r="F11" i="1"/>
  <c r="AP10" i="1"/>
  <c r="AM10" i="1"/>
  <c r="AL10" i="1"/>
  <c r="AQ10" i="1" s="1"/>
  <c r="AK10" i="1"/>
  <c r="AJ10" i="1"/>
  <c r="F10" i="1"/>
  <c r="AP9" i="1"/>
  <c r="AM9" i="1"/>
  <c r="AK9" i="1"/>
  <c r="AJ9" i="1"/>
  <c r="AL9" i="1" s="1"/>
  <c r="AQ9" i="1" s="1"/>
  <c r="F9" i="1"/>
  <c r="AP8" i="1"/>
  <c r="AK8" i="1"/>
  <c r="AM8" i="1" s="1"/>
  <c r="AJ8" i="1"/>
  <c r="AL8" i="1" s="1"/>
  <c r="AQ8" i="1" s="1"/>
  <c r="F8" i="1"/>
  <c r="AV7" i="1"/>
  <c r="AV9" i="1" s="1"/>
  <c r="AP7" i="1"/>
  <c r="AL7" i="1"/>
  <c r="AQ7" i="1" s="1"/>
  <c r="AK7" i="1"/>
  <c r="AM7" i="1" s="1"/>
  <c r="AJ7" i="1"/>
  <c r="F7" i="1"/>
  <c r="AP6" i="1"/>
  <c r="AL6" i="1"/>
  <c r="AK6" i="1"/>
  <c r="AM6" i="1" s="1"/>
  <c r="AJ6" i="1"/>
  <c r="F6" i="1"/>
  <c r="AP5" i="1"/>
  <c r="AM5" i="1"/>
  <c r="AL5" i="1"/>
  <c r="AQ5" i="1" s="1"/>
  <c r="AK5" i="1"/>
  <c r="AJ5" i="1"/>
  <c r="F5" i="1"/>
  <c r="AV4" i="1"/>
  <c r="AP4" i="1"/>
  <c r="AM4" i="1"/>
  <c r="AK4" i="1"/>
  <c r="AJ4" i="1"/>
  <c r="AL4" i="1" s="1"/>
  <c r="AQ4" i="1" s="1"/>
  <c r="F4" i="1"/>
  <c r="AP3" i="1"/>
  <c r="AP74" i="1" s="1"/>
  <c r="AM3" i="1"/>
  <c r="AM74" i="1" s="1"/>
  <c r="AK3" i="1"/>
  <c r="AJ3" i="1"/>
  <c r="AJ74" i="1" s="1"/>
  <c r="F3" i="1"/>
  <c r="F76" i="1" s="1"/>
  <c r="AV15" i="1" l="1"/>
  <c r="AV5" i="1" s="1"/>
  <c r="AQ6" i="1"/>
  <c r="AQ12" i="1"/>
  <c r="AQ13" i="1"/>
  <c r="AK74" i="1"/>
  <c r="AL3" i="1"/>
  <c r="AL74" i="1" l="1"/>
  <c r="AQ3" i="1"/>
  <c r="AQ74" i="1" l="1"/>
</calcChain>
</file>

<file path=xl/sharedStrings.xml><?xml version="1.0" encoding="utf-8"?>
<sst xmlns="http://schemas.openxmlformats.org/spreadsheetml/2006/main" count="962" uniqueCount="254">
  <si>
    <t xml:space="preserve">ليست  دانشجویان دانشگاه  زند   </t>
  </si>
  <si>
    <t>"---درس احتمالات ---"</t>
  </si>
  <si>
    <t xml:space="preserve">  روز _‌شنبه_(08:00) (10:30)  مقطع کارشناسي بهمن 1403</t>
  </si>
  <si>
    <t>رديف</t>
  </si>
  <si>
    <t>شماره دانشجو</t>
  </si>
  <si>
    <t>نام خانوادگی</t>
  </si>
  <si>
    <t>ساعت</t>
  </si>
  <si>
    <t>Final</t>
  </si>
  <si>
    <t>LMS_tot</t>
  </si>
  <si>
    <t>Lms_06</t>
  </si>
  <si>
    <t>Lms_05</t>
  </si>
  <si>
    <t>Lms_04</t>
  </si>
  <si>
    <t>Lms_03</t>
  </si>
  <si>
    <t>LMS_02</t>
  </si>
  <si>
    <t>LMS_01</t>
  </si>
  <si>
    <t>LMS_01_paper</t>
  </si>
  <si>
    <t>03_11_27</t>
  </si>
  <si>
    <t>03_12_04</t>
  </si>
  <si>
    <t>03_12_11</t>
  </si>
  <si>
    <t>03_12_18</t>
  </si>
  <si>
    <t>04_01-16</t>
  </si>
  <si>
    <t>04-01-23</t>
  </si>
  <si>
    <t>04-01-30</t>
  </si>
  <si>
    <t>04-02-06</t>
  </si>
  <si>
    <t>04-02-13</t>
  </si>
  <si>
    <t>04-02-20</t>
  </si>
  <si>
    <t>04-02-27</t>
  </si>
  <si>
    <t>04-03-03</t>
  </si>
  <si>
    <t>04-03-10</t>
  </si>
  <si>
    <t>حضور9</t>
  </si>
  <si>
    <t>تکلیف 500</t>
  </si>
  <si>
    <t>حضور فعال=1</t>
  </si>
  <si>
    <t>تکلیف=2</t>
  </si>
  <si>
    <t>tak</t>
  </si>
  <si>
    <t>MT=5</t>
  </si>
  <si>
    <t>Final=12</t>
  </si>
  <si>
    <t>جزئیات نمره  آمار و احتمالات مهندسی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</si>
  <si>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</si>
  <si>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>کد شناسائی</t>
  </si>
  <si>
    <t>نام</t>
  </si>
  <si>
    <t>جمع کل (حقیقی)</t>
  </si>
  <si>
    <t>اخلاق پور   فاطمه</t>
  </si>
  <si>
    <t>00_08:30</t>
  </si>
  <si>
    <t/>
  </si>
  <si>
    <t>-</t>
  </si>
  <si>
    <t>لطفا شماره دانشجويي در کادر روبرو وارد کنيد</t>
  </si>
  <si>
    <t>جمله N/A#  يعني شماره دانشجويي
 غلط وارد کرده ايد</t>
  </si>
  <si>
    <t>Reyhane</t>
  </si>
  <si>
    <t>Ghaedian</t>
  </si>
  <si>
    <t>افراسیابی   شاهرخ</t>
  </si>
  <si>
    <t>نام و نام خانوادگي</t>
  </si>
  <si>
    <t>ريحانه</t>
  </si>
  <si>
    <t>ابراهيمي</t>
  </si>
  <si>
    <t>اکرمی فاطمه</t>
  </si>
  <si>
    <t>23</t>
  </si>
  <si>
    <t>30+</t>
  </si>
  <si>
    <t>6+</t>
  </si>
  <si>
    <t>13</t>
  </si>
  <si>
    <t>20+</t>
  </si>
  <si>
    <t>3+</t>
  </si>
  <si>
    <t>10+</t>
  </si>
  <si>
    <t>sign</t>
  </si>
  <si>
    <t>نمره  درس آمار و احتمال مهندسی حاصل جمع تمام اثرها = جمعا از 20 نمره</t>
  </si>
  <si>
    <t>در پایان‌ترم ، نمره نهايي هنگام درج در سامانه دانشگاه حداکثر نيم نمره بسمت بالا گرد ميشود</t>
  </si>
  <si>
    <t>فاطمه</t>
  </si>
  <si>
    <t>اکرمي</t>
  </si>
  <si>
    <t>باقری   حسین</t>
  </si>
  <si>
    <t>حسين</t>
  </si>
  <si>
    <t>باقري</t>
  </si>
  <si>
    <t>تابع بردبار   ریحانه</t>
  </si>
  <si>
    <t xml:space="preserve">نمره امتحان کتبي ميانترم از 20 نمره </t>
  </si>
  <si>
    <t>نمره نهايي  =  تکليف 2 نمره  +  فعاليت سرکلاس 1 + اثر ميانترم 5  +اثر پايانترم 12= جمعا 20</t>
  </si>
  <si>
    <t>علیرضا</t>
  </si>
  <si>
    <t>حسام پور</t>
  </si>
  <si>
    <t>چوه   مهرنوش</t>
  </si>
  <si>
    <t>+</t>
  </si>
  <si>
    <t>4</t>
  </si>
  <si>
    <t>11</t>
  </si>
  <si>
    <t>18+</t>
  </si>
  <si>
    <t>16</t>
  </si>
  <si>
    <t>20</t>
  </si>
  <si>
    <t>27</t>
  </si>
  <si>
    <t>3=</t>
  </si>
  <si>
    <t>Sign2</t>
  </si>
  <si>
    <t xml:space="preserve">نمره امتحان کتبي پايانترم از  20  نمره </t>
  </si>
  <si>
    <t>مهدی</t>
  </si>
  <si>
    <t>خادمی</t>
  </si>
  <si>
    <t>حسام پور   علیرضا</t>
  </si>
  <si>
    <t>3</t>
  </si>
  <si>
    <t>10</t>
  </si>
  <si>
    <t xml:space="preserve">اثر میانترم از  5 نمره </t>
  </si>
  <si>
    <t>مبينا</t>
  </si>
  <si>
    <t>خسروي</t>
  </si>
  <si>
    <t>خادمی مهدی</t>
  </si>
  <si>
    <t>10-</t>
  </si>
  <si>
    <t>اثر پایانترم از 12 نمره</t>
  </si>
  <si>
    <t>کلمه VALUE#  یعنی در يک امتحان شرکت نکرديد</t>
  </si>
  <si>
    <t>محمد</t>
  </si>
  <si>
    <t>روستا</t>
  </si>
  <si>
    <t>رحیمی   نیما</t>
  </si>
  <si>
    <t>00_10:30</t>
  </si>
  <si>
    <t>Sign</t>
  </si>
  <si>
    <t>زهرا</t>
  </si>
  <si>
    <t>زارعي</t>
  </si>
  <si>
    <t>زارعی   زهرا</t>
  </si>
  <si>
    <t>اثر حضور فعال سرکلاس از 1 نمره</t>
  </si>
  <si>
    <t>شايان</t>
  </si>
  <si>
    <t>زارعی   شایان</t>
  </si>
  <si>
    <t>اثر حل تکاليف  از  2 نمره</t>
  </si>
  <si>
    <t>زارعی   فاطمه</t>
  </si>
  <si>
    <t>دانيال</t>
  </si>
  <si>
    <t>ستايش</t>
  </si>
  <si>
    <t>ستایش   دانیال</t>
  </si>
  <si>
    <t>16+</t>
  </si>
  <si>
    <t>23+</t>
  </si>
  <si>
    <t>جمع اثرها درس آمار</t>
  </si>
  <si>
    <t>اميررضا</t>
  </si>
  <si>
    <t>شهرياري</t>
  </si>
  <si>
    <t>شفیعی   فرشید</t>
  </si>
  <si>
    <t>نرگس</t>
  </si>
  <si>
    <t>شهریاری</t>
  </si>
  <si>
    <t>شهریاری نرگس</t>
  </si>
  <si>
    <t>++</t>
  </si>
  <si>
    <t>علي</t>
  </si>
  <si>
    <t>معتمدي</t>
  </si>
  <si>
    <t>صحرابان   نگین</t>
  </si>
  <si>
    <t>یکتا</t>
  </si>
  <si>
    <t>مهرپور</t>
  </si>
  <si>
    <t>ضامن زاده   کاوه</t>
  </si>
  <si>
    <t>محمد حسین</t>
  </si>
  <si>
    <t>نام آور</t>
  </si>
  <si>
    <t>هوشمند</t>
  </si>
  <si>
    <t>عدل اسا   مهسا</t>
  </si>
  <si>
    <t>مهرنوش</t>
  </si>
  <si>
    <t>چوه</t>
  </si>
  <si>
    <t>عرب   شاهین</t>
  </si>
  <si>
    <t>فرهادی   فاطمه</t>
  </si>
  <si>
    <t>قائدیان   ریحانه</t>
  </si>
  <si>
    <t>30</t>
  </si>
  <si>
    <t>کریمی   فاطمه</t>
  </si>
  <si>
    <t>4D=</t>
  </si>
  <si>
    <t>MohammadAmin</t>
  </si>
  <si>
    <t>Eidi</t>
  </si>
  <si>
    <t>کمالی   علیرضا</t>
  </si>
  <si>
    <t>عبدالحمید</t>
  </si>
  <si>
    <t>احمدی</t>
  </si>
  <si>
    <t>مستحکم فرد   ارمین</t>
  </si>
  <si>
    <t>11.5</t>
  </si>
  <si>
    <t>30-</t>
  </si>
  <si>
    <t>انصاري زاده</t>
  </si>
  <si>
    <t>معتمدی   علی</t>
  </si>
  <si>
    <t>براتی علی کردی</t>
  </si>
  <si>
    <t>مهرپور   یکتا</t>
  </si>
  <si>
    <t>اميرعلي</t>
  </si>
  <si>
    <t>توتونچي اول</t>
  </si>
  <si>
    <t>موسوی   یاسمن سادات</t>
  </si>
  <si>
    <t>ابوالفضل</t>
  </si>
  <si>
    <t>جهانشاهی</t>
  </si>
  <si>
    <t>نام آور حسین</t>
  </si>
  <si>
    <t>3-</t>
  </si>
  <si>
    <t>عرفان</t>
  </si>
  <si>
    <t>حسني</t>
  </si>
  <si>
    <t>هاشمی سیده لیلا</t>
  </si>
  <si>
    <t>سجاد</t>
  </si>
  <si>
    <t>خرم صدرابادی</t>
  </si>
  <si>
    <t>هوشمند زهرا</t>
  </si>
  <si>
    <t>18</t>
  </si>
  <si>
    <t>نيما</t>
  </si>
  <si>
    <t>رحيمي</t>
  </si>
  <si>
    <t>پگاه</t>
  </si>
  <si>
    <t>عليرضا</t>
  </si>
  <si>
    <t>رستگارمند</t>
  </si>
  <si>
    <t>شماره دانشجویی</t>
  </si>
  <si>
    <t>نام خانوادگی   نام</t>
  </si>
  <si>
    <t>احمدرضا</t>
  </si>
  <si>
    <t>ابراهیمی   ریحانه</t>
  </si>
  <si>
    <t>حسین</t>
  </si>
  <si>
    <t>سلمانی</t>
  </si>
  <si>
    <t>احمدی   عبدالحمید</t>
  </si>
  <si>
    <t>ایمان</t>
  </si>
  <si>
    <t>شجاعی</t>
  </si>
  <si>
    <t>انصاری زاده   فاطمه</t>
  </si>
  <si>
    <t>27+</t>
  </si>
  <si>
    <t>17+</t>
  </si>
  <si>
    <t>نگين</t>
  </si>
  <si>
    <t>صحرابان</t>
  </si>
  <si>
    <t>براتی علی کردی   مهدی</t>
  </si>
  <si>
    <t>کاوه</t>
  </si>
  <si>
    <t>ضامن زاده</t>
  </si>
  <si>
    <t>بهرامی   سیدرضا</t>
  </si>
  <si>
    <t>پويا</t>
  </si>
  <si>
    <t>طالبي</t>
  </si>
  <si>
    <t>توتونچی اول   امیرعلی</t>
  </si>
  <si>
    <t>3++</t>
  </si>
  <si>
    <t>محمدمهدی</t>
  </si>
  <si>
    <t>عربلو</t>
  </si>
  <si>
    <t>ثواب کار   مرضیه</t>
  </si>
  <si>
    <t>میرحسین</t>
  </si>
  <si>
    <t>علوی</t>
  </si>
  <si>
    <t>جهانشاهی   ابوالفضل</t>
  </si>
  <si>
    <t>علي نژاد اردال</t>
  </si>
  <si>
    <t>چمن   ابوالفضل</t>
  </si>
  <si>
    <t>سیدمحمد</t>
  </si>
  <si>
    <t>فروهیان</t>
  </si>
  <si>
    <t>حسنی   عرفان</t>
  </si>
  <si>
    <t>6+-</t>
  </si>
  <si>
    <t>ارمين</t>
  </si>
  <si>
    <t>مستحکم فرد</t>
  </si>
  <si>
    <t>رجب زاده   مهدی</t>
  </si>
  <si>
    <t>محمدرضا</t>
  </si>
  <si>
    <t>معتضدیان</t>
  </si>
  <si>
    <t>رحیمی   پگاه</t>
  </si>
  <si>
    <t>معقولي</t>
  </si>
  <si>
    <t>رزاق زادگان   حسین</t>
  </si>
  <si>
    <t>موژان</t>
  </si>
  <si>
    <t>نعمتي</t>
  </si>
  <si>
    <t>روحانی خوب   غزال</t>
  </si>
  <si>
    <t>غ</t>
  </si>
  <si>
    <t>يلدا</t>
  </si>
  <si>
    <t>نوري کوچي</t>
  </si>
  <si>
    <t>روزیطلب   مائده</t>
  </si>
  <si>
    <t>چمن</t>
  </si>
  <si>
    <t>روستا   احمدرضا</t>
  </si>
  <si>
    <t>6-</t>
  </si>
  <si>
    <t>کریمی</t>
  </si>
  <si>
    <t>روستا   علیرضا</t>
  </si>
  <si>
    <t>26.5</t>
  </si>
  <si>
    <t>عرفانه</t>
  </si>
  <si>
    <t>کشاورز</t>
  </si>
  <si>
    <t>روستا محمد</t>
  </si>
  <si>
    <t>18-</t>
  </si>
  <si>
    <t>سلمانی   حسین</t>
  </si>
  <si>
    <t>شجاعی   ایمان</t>
  </si>
  <si>
    <t>13+</t>
  </si>
  <si>
    <t>شهریاری امیررضا</t>
  </si>
  <si>
    <t>طالبی   پویا</t>
  </si>
  <si>
    <t>عبدالهی بیدک   مهدی</t>
  </si>
  <si>
    <t>عربلو   محمدمهدی</t>
  </si>
  <si>
    <t>23++</t>
  </si>
  <si>
    <t>علوی   میرحسین</t>
  </si>
  <si>
    <t>علی‌نژاد زهرا</t>
  </si>
  <si>
    <t>عیدی   محمدامین</t>
  </si>
  <si>
    <t>فروهیان   سیدمحمد</t>
  </si>
  <si>
    <t>4+</t>
  </si>
  <si>
    <t>6++</t>
  </si>
  <si>
    <t>کشاورز   عرفانه</t>
  </si>
  <si>
    <t>میرمحمود   سیدمحمدمهدی</t>
  </si>
  <si>
    <t>ناصری ناصرو   محمد</t>
  </si>
  <si>
    <t>نعمت الهی   ماهور</t>
  </si>
  <si>
    <t>نعمتی   موژان</t>
  </si>
  <si>
    <t>نوری کوچی  یلدا</t>
  </si>
  <si>
    <t>خرم سجاد</t>
  </si>
  <si>
    <t>30-=</t>
  </si>
  <si>
    <t>Sum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</si>
</sst>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[$-3000401]0"/>
  </numFmts>
  <fonts count="35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9"/>
      <color indexed="8"/>
      <name val="B Yagut"/>
      <charset val="178"/>
    </font>
    <font>
      <sz val="10"/>
      <color rgb="FF000000"/>
      <name val="Arial"/>
      <family val="2"/>
    </font>
    <font>
      <sz val="11"/>
      <color rgb="FF000000"/>
      <name val="Titr"/>
    </font>
    <font>
      <b/>
      <sz val="11"/>
      <color rgb="FF000000"/>
      <name val="Arial"/>
      <family val="2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22"/>
      <color theme="1"/>
      <name val="B Traffic"/>
      <charset val="178"/>
    </font>
    <font>
      <sz val="9"/>
      <color rgb="FF000000"/>
      <name val="B Yagut"/>
      <charset val="178"/>
    </font>
    <font>
      <sz val="16"/>
      <color theme="1"/>
      <name val="B Traffic"/>
      <charset val="178"/>
    </font>
    <font>
      <b/>
      <sz val="9"/>
      <color theme="1"/>
      <name val="B Yagut"/>
      <charset val="178"/>
    </font>
    <font>
      <sz val="9"/>
      <color theme="1"/>
      <name val="B Koodak"/>
      <charset val="178"/>
    </font>
    <font>
      <sz val="11"/>
      <color theme="1"/>
      <name val="B Yagut"/>
      <charset val="178"/>
    </font>
    <font>
      <sz val="1"/>
      <color theme="1"/>
      <name val="Calibri"/>
      <family val="2"/>
      <scheme val="minor"/>
    </font>
    <font>
      <sz val="1"/>
      <color rgb="FF000000"/>
      <name val="Arial"/>
      <family val="2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sz val="1"/>
      <color indexed="8"/>
      <name val="Arial Black"/>
      <family val="2"/>
    </font>
    <font>
      <b/>
      <sz val="1"/>
      <color indexed="8"/>
      <name val="Arial Black"/>
      <family val="2"/>
    </font>
    <font>
      <b/>
      <sz val="1"/>
      <color theme="1"/>
      <name val="Arial Black"/>
      <family val="2"/>
    </font>
    <font>
      <sz val="1"/>
      <color indexed="8"/>
      <name val="B Titr"/>
      <charset val="178"/>
    </font>
    <font>
      <sz val="1"/>
      <color indexed="8"/>
      <name val="B Homa"/>
      <charset val="178"/>
    </font>
    <font>
      <b/>
      <sz val="1"/>
      <color rgb="FF000000"/>
      <name val="Arial"/>
      <family val="2"/>
    </font>
    <font>
      <b/>
      <sz val="1"/>
      <color rgb="FF000000"/>
      <name val="B Nazanin"/>
      <charset val="178"/>
    </font>
    <font>
      <b/>
      <sz val="1"/>
      <color rgb="FF000000"/>
      <name val="B Titr"/>
      <charset val="178"/>
    </font>
    <font>
      <b/>
      <sz val="1"/>
      <color theme="1"/>
      <name val="Calibri"/>
      <family val="2"/>
      <scheme val="minor"/>
    </font>
    <font>
      <sz val="1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9" fillId="0" borderId="0"/>
  </cellStyleXfs>
  <cellXfs count="90">
    <xf numFmtId="0" fontId="0" fillId="0" borderId="0" xfId="0"/>
    <xf numFmtId="0" fontId="4" fillId="0" borderId="0" xfId="3" applyFont="1" applyFill="1" applyAlignment="1" applyProtection="1">
      <alignment vertical="center" wrapText="1"/>
      <protection hidden="1"/>
    </xf>
    <xf numFmtId="0" fontId="1" fillId="0" borderId="0" xfId="3" applyProtection="1">
      <protection hidden="1"/>
    </xf>
    <xf numFmtId="0" fontId="5" fillId="0" borderId="5" xfId="2" applyFont="1" applyFill="1" applyBorder="1" applyAlignment="1" applyProtection="1">
      <alignment horizontal="center" vertical="center" wrapText="1"/>
      <protection hidden="1"/>
    </xf>
    <xf numFmtId="49" fontId="8" fillId="0" borderId="0" xfId="0" applyNumberFormat="1" applyFont="1" applyProtection="1">
      <protection hidden="1"/>
    </xf>
    <xf numFmtId="0" fontId="11" fillId="0" borderId="11" xfId="2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12" fontId="12" fillId="0" borderId="11" xfId="5" applyNumberFormat="1" applyFont="1" applyFill="1" applyBorder="1" applyAlignment="1" applyProtection="1">
      <alignment horizontal="center" vertical="center"/>
      <protection hidden="1"/>
    </xf>
    <xf numFmtId="0" fontId="13" fillId="0" borderId="8" xfId="2" applyFont="1" applyFill="1" applyBorder="1" applyAlignment="1" applyProtection="1">
      <alignment horizontal="right" vertical="center" wrapText="1"/>
      <protection hidden="1"/>
    </xf>
    <xf numFmtId="49" fontId="16" fillId="0" borderId="11" xfId="2" applyNumberFormat="1" applyFont="1" applyFill="1" applyBorder="1" applyAlignment="1" applyProtection="1">
      <alignment horizontal="center" vertical="center" wrapText="1"/>
      <protection hidden="1"/>
    </xf>
    <xf numFmtId="2" fontId="17" fillId="0" borderId="8" xfId="2" applyNumberFormat="1" applyFont="1" applyFill="1" applyBorder="1" applyAlignment="1" applyProtection="1">
      <alignment vertical="center" wrapText="1"/>
      <protection hidden="1"/>
    </xf>
    <xf numFmtId="49" fontId="16" fillId="3" borderId="11" xfId="2" applyNumberFormat="1" applyFont="1" applyFill="1" applyBorder="1" applyAlignment="1" applyProtection="1">
      <alignment horizontal="center" vertical="center" wrapText="1"/>
      <protection hidden="1"/>
    </xf>
    <xf numFmtId="2" fontId="17" fillId="3" borderId="8" xfId="2" applyNumberFormat="1" applyFont="1" applyFill="1" applyBorder="1" applyAlignment="1" applyProtection="1">
      <alignment vertical="center" wrapText="1"/>
      <protection hidden="1"/>
    </xf>
    <xf numFmtId="0" fontId="19" fillId="0" borderId="11" xfId="3" applyFont="1" applyFill="1" applyBorder="1" applyAlignment="1" applyProtection="1">
      <alignment horizontal="center" vertical="center" wrapText="1"/>
      <protection hidden="1"/>
    </xf>
    <xf numFmtId="165" fontId="20" fillId="0" borderId="8" xfId="2" applyNumberFormat="1" applyFont="1" applyFill="1" applyBorder="1" applyAlignment="1" applyProtection="1">
      <alignment vertical="center" wrapText="1"/>
      <protection hidden="1"/>
    </xf>
    <xf numFmtId="0" fontId="20" fillId="0" borderId="12" xfId="2" applyFont="1" applyFill="1" applyBorder="1" applyAlignment="1" applyProtection="1">
      <alignment vertical="center" wrapText="1"/>
      <protection hidden="1"/>
    </xf>
    <xf numFmtId="49" fontId="16" fillId="0" borderId="13" xfId="2" applyNumberFormat="1" applyFont="1" applyFill="1" applyBorder="1" applyAlignment="1" applyProtection="1">
      <alignment horizontal="center" vertical="center" wrapText="1"/>
      <protection hidden="1"/>
    </xf>
    <xf numFmtId="165" fontId="20" fillId="0" borderId="14" xfId="2" applyNumberFormat="1" applyFont="1" applyFill="1" applyBorder="1" applyAlignment="1" applyProtection="1">
      <alignment vertical="center" wrapText="1"/>
      <protection hidden="1"/>
    </xf>
    <xf numFmtId="0" fontId="20" fillId="0" borderId="15" xfId="2" applyFont="1" applyFill="1" applyBorder="1" applyAlignment="1" applyProtection="1">
      <alignment vertical="center" wrapText="1"/>
      <protection hidden="1"/>
    </xf>
    <xf numFmtId="49" fontId="16" fillId="0" borderId="16" xfId="2" applyNumberFormat="1" applyFont="1" applyFill="1" applyBorder="1" applyAlignment="1" applyProtection="1">
      <alignment horizontal="center" vertical="center" wrapText="1"/>
      <protection hidden="1"/>
    </xf>
    <xf numFmtId="2" fontId="17" fillId="4" borderId="17" xfId="2" applyNumberFormat="1" applyFont="1" applyFill="1" applyBorder="1" applyAlignment="1" applyProtection="1">
      <alignment vertical="center" wrapText="1"/>
      <protection hidden="1"/>
    </xf>
    <xf numFmtId="165" fontId="20" fillId="0" borderId="17" xfId="2" applyNumberFormat="1" applyFont="1" applyFill="1" applyBorder="1" applyAlignment="1" applyProtection="1">
      <alignment vertical="center" wrapText="1"/>
      <protection hidden="1"/>
    </xf>
    <xf numFmtId="0" fontId="20" fillId="0" borderId="18" xfId="2" applyFont="1" applyFill="1" applyBorder="1" applyAlignment="1" applyProtection="1">
      <alignment vertical="center" wrapText="1"/>
      <protection hidden="1"/>
    </xf>
    <xf numFmtId="1" fontId="10" fillId="0" borderId="9" xfId="5" applyNumberFormat="1" applyFont="1" applyFill="1" applyBorder="1" applyAlignment="1" applyProtection="1">
      <alignment horizontal="right" vertical="center"/>
      <protection locked="0" hidden="1"/>
    </xf>
    <xf numFmtId="0" fontId="21" fillId="0" borderId="0" xfId="3" applyFont="1" applyProtection="1">
      <protection hidden="1"/>
    </xf>
    <xf numFmtId="49" fontId="22" fillId="0" borderId="0" xfId="0" applyNumberFormat="1" applyFont="1" applyProtection="1">
      <protection hidden="1"/>
    </xf>
    <xf numFmtId="0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23" fillId="0" borderId="1" xfId="2" applyFont="1" applyFill="1" applyBorder="1" applyAlignment="1" applyProtection="1">
      <alignment vertical="center"/>
      <protection hidden="1"/>
    </xf>
    <xf numFmtId="0" fontId="24" fillId="0" borderId="2" xfId="2" applyFont="1" applyFill="1" applyBorder="1" applyAlignment="1" applyProtection="1">
      <alignment vertical="center"/>
      <protection hidden="1"/>
    </xf>
    <xf numFmtId="0" fontId="23" fillId="0" borderId="2" xfId="2" applyFont="1" applyFill="1" applyBorder="1" applyAlignment="1" applyProtection="1">
      <alignment horizontal="center" vertical="center"/>
      <protection hidden="1"/>
    </xf>
    <xf numFmtId="2" fontId="25" fillId="0" borderId="2" xfId="2" applyNumberFormat="1" applyFont="1" applyFill="1" applyBorder="1" applyAlignment="1" applyProtection="1">
      <alignment vertical="center"/>
      <protection hidden="1"/>
    </xf>
    <xf numFmtId="49" fontId="26" fillId="0" borderId="2" xfId="2" applyNumberFormat="1" applyFont="1" applyFill="1" applyBorder="1" applyAlignment="1" applyProtection="1">
      <alignment vertical="center"/>
      <protection hidden="1"/>
    </xf>
    <xf numFmtId="49" fontId="27" fillId="0" borderId="0" xfId="3" applyNumberFormat="1" applyFont="1" applyProtection="1">
      <protection hidden="1"/>
    </xf>
    <xf numFmtId="49" fontId="26" fillId="0" borderId="2" xfId="2" applyNumberFormat="1" applyFont="1" applyFill="1" applyBorder="1" applyAlignment="1" applyProtection="1">
      <alignment horizontal="center" vertical="center"/>
      <protection hidden="1"/>
    </xf>
    <xf numFmtId="49" fontId="25" fillId="0" borderId="2" xfId="2" applyNumberFormat="1" applyFont="1" applyFill="1" applyBorder="1" applyAlignment="1" applyProtection="1">
      <alignment vertical="center"/>
      <protection hidden="1"/>
    </xf>
    <xf numFmtId="2" fontId="24" fillId="0" borderId="2" xfId="2" applyNumberFormat="1" applyFont="1" applyFill="1" applyBorder="1" applyAlignment="1" applyProtection="1">
      <alignment vertical="center"/>
      <protection hidden="1"/>
    </xf>
    <xf numFmtId="43" fontId="24" fillId="0" borderId="2" xfId="1" applyNumberFormat="1" applyFont="1" applyFill="1" applyBorder="1" applyAlignment="1" applyProtection="1">
      <alignment vertical="center"/>
      <protection hidden="1"/>
    </xf>
    <xf numFmtId="43" fontId="24" fillId="0" borderId="2" xfId="1" applyFont="1" applyFill="1" applyBorder="1" applyAlignment="1" applyProtection="1">
      <alignment vertical="center"/>
      <protection hidden="1"/>
    </xf>
    <xf numFmtId="0" fontId="23" fillId="2" borderId="3" xfId="3" applyFont="1" applyFill="1" applyBorder="1" applyAlignment="1" applyProtection="1">
      <alignment horizontal="center" vertical="center"/>
      <protection hidden="1"/>
    </xf>
    <xf numFmtId="0" fontId="23" fillId="0" borderId="4" xfId="3" applyFont="1" applyFill="1" applyBorder="1" applyAlignment="1" applyProtection="1">
      <alignment horizontal="center" vertical="center"/>
      <protection hidden="1"/>
    </xf>
    <xf numFmtId="0" fontId="23" fillId="0" borderId="3" xfId="3" applyFont="1" applyFill="1" applyBorder="1" applyAlignment="1" applyProtection="1">
      <alignment horizontal="right" vertical="center"/>
      <protection hidden="1"/>
    </xf>
    <xf numFmtId="49" fontId="23" fillId="0" borderId="3" xfId="3" applyNumberFormat="1" applyFont="1" applyFill="1" applyBorder="1" applyAlignment="1" applyProtection="1">
      <alignment horizontal="center" vertical="center" textRotation="90"/>
      <protection hidden="1"/>
    </xf>
    <xf numFmtId="2" fontId="28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3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8" fillId="0" borderId="3" xfId="2" applyNumberFormat="1" applyFont="1" applyFill="1" applyBorder="1" applyAlignment="1" applyProtection="1">
      <alignment horizontal="center" vertical="center" textRotation="90"/>
      <protection hidden="1"/>
    </xf>
    <xf numFmtId="2" fontId="23" fillId="0" borderId="3" xfId="3" applyNumberFormat="1" applyFont="1" applyFill="1" applyBorder="1" applyAlignment="1" applyProtection="1">
      <alignment horizontal="center" vertical="center" textRotation="90"/>
      <protection hidden="1"/>
    </xf>
    <xf numFmtId="39" fontId="23" fillId="0" borderId="3" xfId="1" applyNumberFormat="1" applyFont="1" applyFill="1" applyBorder="1" applyAlignment="1" applyProtection="1">
      <alignment horizontal="center" vertical="center" textRotation="90"/>
      <protection hidden="1"/>
    </xf>
    <xf numFmtId="43" fontId="23" fillId="0" borderId="3" xfId="1" applyFont="1" applyFill="1" applyBorder="1" applyAlignment="1" applyProtection="1">
      <alignment horizontal="center" vertical="center" textRotation="90"/>
      <protection hidden="1"/>
    </xf>
    <xf numFmtId="1" fontId="29" fillId="0" borderId="8" xfId="3" applyNumberFormat="1" applyFont="1" applyFill="1" applyBorder="1" applyAlignment="1" applyProtection="1">
      <alignment horizontal="center" vertical="center"/>
      <protection hidden="1"/>
    </xf>
    <xf numFmtId="1" fontId="30" fillId="0" borderId="9" xfId="5" applyNumberFormat="1" applyFont="1" applyFill="1" applyBorder="1" applyAlignment="1" applyProtection="1">
      <alignment horizontal="right" vertical="center"/>
      <protection hidden="1"/>
    </xf>
    <xf numFmtId="1" fontId="31" fillId="0" borderId="9" xfId="5" applyNumberFormat="1" applyFont="1" applyFill="1" applyBorder="1" applyAlignment="1" applyProtection="1">
      <alignment horizontal="right" vertical="center"/>
      <protection hidden="1"/>
    </xf>
    <xf numFmtId="1" fontId="32" fillId="0" borderId="9" xfId="5" applyNumberFormat="1" applyFont="1" applyFill="1" applyBorder="1" applyAlignment="1" applyProtection="1">
      <alignment horizontal="right" vertical="center"/>
      <protection hidden="1"/>
    </xf>
    <xf numFmtId="2" fontId="25" fillId="0" borderId="10" xfId="3" applyNumberFormat="1" applyFont="1" applyFill="1" applyBorder="1" applyAlignment="1" applyProtection="1">
      <alignment horizontal="right" vertical="center"/>
      <protection hidden="1"/>
    </xf>
    <xf numFmtId="164" fontId="26" fillId="0" borderId="10" xfId="3" applyNumberFormat="1" applyFont="1" applyFill="1" applyBorder="1" applyAlignment="1" applyProtection="1">
      <alignment horizontal="right" vertical="center"/>
      <protection hidden="1"/>
    </xf>
    <xf numFmtId="0" fontId="24" fillId="0" borderId="10" xfId="3" applyNumberFormat="1" applyFont="1" applyFill="1" applyBorder="1" applyAlignment="1" applyProtection="1">
      <alignment horizontal="right" vertical="center"/>
      <protection hidden="1"/>
    </xf>
    <xf numFmtId="0" fontId="26" fillId="0" borderId="10" xfId="3" applyNumberFormat="1" applyFont="1" applyFill="1" applyBorder="1" applyAlignment="1" applyProtection="1">
      <alignment horizontal="right" vertical="center"/>
      <protection hidden="1"/>
    </xf>
    <xf numFmtId="49" fontId="26" fillId="0" borderId="10" xfId="3" applyNumberFormat="1" applyFont="1" applyFill="1" applyBorder="1" applyAlignment="1" applyProtection="1">
      <alignment horizontal="right" vertical="center"/>
      <protection hidden="1"/>
    </xf>
    <xf numFmtId="49" fontId="26" fillId="0" borderId="10" xfId="3" applyNumberFormat="1" applyFont="1" applyFill="1" applyBorder="1" applyAlignment="1" applyProtection="1">
      <alignment horizontal="center" vertical="center"/>
      <protection hidden="1"/>
    </xf>
    <xf numFmtId="49" fontId="25" fillId="0" borderId="10" xfId="3" applyNumberFormat="1" applyFont="1" applyFill="1" applyBorder="1" applyAlignment="1" applyProtection="1">
      <alignment horizontal="right" vertical="center"/>
      <protection hidden="1"/>
    </xf>
    <xf numFmtId="1" fontId="24" fillId="0" borderId="10" xfId="3" applyNumberFormat="1" applyFont="1" applyFill="1" applyBorder="1" applyAlignment="1" applyProtection="1">
      <alignment horizontal="right" vertical="center"/>
      <protection hidden="1"/>
    </xf>
    <xf numFmtId="43" fontId="24" fillId="0" borderId="10" xfId="1" applyNumberFormat="1" applyFont="1" applyFill="1" applyBorder="1" applyAlignment="1" applyProtection="1">
      <alignment horizontal="right" vertical="center"/>
      <protection hidden="1"/>
    </xf>
    <xf numFmtId="43" fontId="24" fillId="0" borderId="10" xfId="1" applyFont="1" applyFill="1" applyBorder="1" applyAlignment="1" applyProtection="1">
      <alignment horizontal="right" vertical="center"/>
      <protection hidden="1"/>
    </xf>
    <xf numFmtId="49" fontId="24" fillId="0" borderId="10" xfId="3" applyNumberFormat="1" applyFont="1" applyFill="1" applyBorder="1" applyAlignment="1" applyProtection="1">
      <alignment horizontal="right" vertical="center"/>
      <protection hidden="1"/>
    </xf>
    <xf numFmtId="2" fontId="24" fillId="0" borderId="10" xfId="3" applyNumberFormat="1" applyFont="1" applyFill="1" applyBorder="1" applyAlignment="1" applyProtection="1">
      <alignment horizontal="right" vertical="center"/>
      <protection hidden="1"/>
    </xf>
    <xf numFmtId="0" fontId="25" fillId="0" borderId="10" xfId="3" applyNumberFormat="1" applyFont="1" applyFill="1" applyBorder="1" applyAlignment="1" applyProtection="1">
      <alignment horizontal="right" vertical="center"/>
      <protection hidden="1"/>
    </xf>
    <xf numFmtId="0" fontId="24" fillId="0" borderId="10" xfId="3" quotePrefix="1" applyNumberFormat="1" applyFont="1" applyFill="1" applyBorder="1" applyAlignment="1" applyProtection="1">
      <alignment horizontal="right" vertical="center"/>
      <protection hidden="1"/>
    </xf>
    <xf numFmtId="0" fontId="26" fillId="0" borderId="10" xfId="3" quotePrefix="1" applyNumberFormat="1" applyFont="1" applyFill="1" applyBorder="1" applyAlignment="1" applyProtection="1">
      <alignment horizontal="right" vertical="center"/>
      <protection hidden="1"/>
    </xf>
    <xf numFmtId="1" fontId="32" fillId="0" borderId="10" xfId="5" applyNumberFormat="1" applyFont="1" applyFill="1" applyBorder="1" applyAlignment="1" applyProtection="1">
      <alignment horizontal="right" vertical="center"/>
      <protection hidden="1"/>
    </xf>
    <xf numFmtId="39" fontId="24" fillId="0" borderId="10" xfId="1" applyNumberFormat="1" applyFont="1" applyFill="1" applyBorder="1" applyAlignment="1" applyProtection="1">
      <alignment horizontal="right" vertical="center"/>
      <protection hidden="1"/>
    </xf>
    <xf numFmtId="0" fontId="26" fillId="0" borderId="9" xfId="3" applyNumberFormat="1" applyFont="1" applyFill="1" applyBorder="1" applyAlignment="1" applyProtection="1">
      <alignment horizontal="right" vertical="center"/>
      <protection hidden="1"/>
    </xf>
    <xf numFmtId="0" fontId="24" fillId="0" borderId="9" xfId="3" applyNumberFormat="1" applyFont="1" applyFill="1" applyBorder="1" applyAlignment="1" applyProtection="1">
      <alignment horizontal="right" vertical="center"/>
      <protection hidden="1"/>
    </xf>
    <xf numFmtId="2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2" fontId="34" fillId="0" borderId="0" xfId="3" applyNumberFormat="1" applyFont="1" applyProtection="1">
      <protection hidden="1"/>
    </xf>
    <xf numFmtId="49" fontId="34" fillId="0" borderId="0" xfId="3" applyNumberFormat="1" applyFont="1" applyProtection="1">
      <protection hidden="1"/>
    </xf>
    <xf numFmtId="49" fontId="27" fillId="0" borderId="0" xfId="3" applyNumberFormat="1" applyFont="1" applyAlignment="1" applyProtection="1">
      <alignment horizontal="center"/>
      <protection hidden="1"/>
    </xf>
    <xf numFmtId="39" fontId="33" fillId="0" borderId="0" xfId="1" applyNumberFormat="1" applyFont="1" applyProtection="1">
      <protection hidden="1"/>
    </xf>
    <xf numFmtId="43" fontId="33" fillId="0" borderId="0" xfId="1" applyFont="1" applyProtection="1">
      <protection hidden="1"/>
    </xf>
    <xf numFmtId="0" fontId="11" fillId="3" borderId="8" xfId="2" applyFont="1" applyFill="1" applyBorder="1" applyAlignment="1" applyProtection="1">
      <alignment horizontal="center" vertical="center" wrapText="1"/>
      <protection hidden="1"/>
    </xf>
    <xf numFmtId="0" fontId="11" fillId="3" borderId="12" xfId="2" applyFont="1" applyFill="1" applyBorder="1" applyAlignment="1" applyProtection="1">
      <alignment horizontal="center" vertical="center"/>
      <protection hidden="1"/>
    </xf>
    <xf numFmtId="0" fontId="11" fillId="3" borderId="8" xfId="2" applyFont="1" applyFill="1" applyBorder="1" applyAlignment="1" applyProtection="1">
      <alignment horizontal="center" vertical="center"/>
      <protection hidden="1"/>
    </xf>
    <xf numFmtId="0" fontId="7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7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0" fontId="14" fillId="0" borderId="11" xfId="2" applyFont="1" applyFill="1" applyBorder="1" applyAlignment="1" applyProtection="1">
      <alignment horizontal="center" vertical="center" wrapText="1"/>
      <protection hidden="1"/>
    </xf>
    <xf numFmtId="2" fontId="15" fillId="3" borderId="8" xfId="2" applyNumberFormat="1" applyFont="1" applyFill="1" applyBorder="1" applyAlignment="1" applyProtection="1">
      <alignment horizontal="center" vertical="center"/>
      <protection hidden="1"/>
    </xf>
    <xf numFmtId="0" fontId="11" fillId="3" borderId="12" xfId="2" applyFont="1" applyFill="1" applyBorder="1" applyAlignment="1" applyProtection="1">
      <alignment horizontal="center" vertical="center" wrapText="1"/>
      <protection hidden="1"/>
    </xf>
    <xf numFmtId="0" fontId="18" fillId="3" borderId="8" xfId="2" applyFont="1" applyFill="1" applyBorder="1" applyAlignment="1" applyProtection="1">
      <alignment horizontal="center" vertical="center" wrapText="1"/>
      <protection hidden="1"/>
    </xf>
    <xf numFmtId="0" fontId="18" fillId="3" borderId="12" xfId="2" applyFont="1" applyFill="1" applyBorder="1" applyAlignment="1" applyProtection="1">
      <alignment horizontal="center" vertical="center" wrapText="1"/>
      <protection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15294</xdr:col>
          <xdr:colOff>523875</xdr:colOff>
          <xdr:row>1</xdr:row>
          <xdr:rowOff>370609</xdr:rowOff>
        </xdr:from>
        <xdr:to>
          <xdr:col>15295</xdr:col>
          <xdr:colOff>9525</xdr:colOff>
          <xdr:row>1</xdr:row>
          <xdr:rowOff>618259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15294</xdr:col>
          <xdr:colOff>523875</xdr:colOff>
          <xdr:row>1</xdr:row>
          <xdr:rowOff>370609</xdr:rowOff>
        </xdr:from>
        <xdr:to>
          <xdr:col>15295</xdr:col>
          <xdr:colOff>9525</xdr:colOff>
          <xdr:row>1</xdr:row>
          <xdr:rowOff>618259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0</xdr:row>
          <xdr:rowOff>0</xdr:rowOff>
        </xdr:from>
        <xdr:to>
          <xdr:col>21</xdr:col>
          <xdr:colOff>19050</xdr:colOff>
          <xdr:row>0</xdr:row>
          <xdr:rowOff>295275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1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ردیف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123825</xdr:colOff>
          <xdr:row>0</xdr:row>
          <xdr:rowOff>9525</xdr:rowOff>
        </xdr:from>
        <xdr:to>
          <xdr:col>24</xdr:col>
          <xdr:colOff>295275</xdr:colOff>
          <xdr:row>0</xdr:row>
          <xdr:rowOff>304800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1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فامیلی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mozesh\AMZ_0406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00"/>
      <sheetName val="1403_11_PR"/>
      <sheetName val="1403_11_ST"/>
      <sheetName val="1403_11_STG"/>
      <sheetName val="1403_11_KG_ICDL"/>
      <sheetName val="1403_11_CP"/>
      <sheetName val="040700"/>
      <sheetName val="AMZ_040617"/>
    </sheetNames>
    <definedNames>
      <definedName name="Family_PR_Sort"/>
      <definedName name="Radif_PR_Sor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BS127"/>
  <sheetViews>
    <sheetView rightToLeft="1" tabSelected="1" topLeftCell="AU1" zoomScale="110" zoomScaleNormal="110" workbookViewId="0">
      <selection activeCell="AV3" sqref="AV3"/>
    </sheetView>
  </sheetViews>
  <sheetFormatPr defaultRowHeight="15"/>
  <cols>
    <col min="1" max="1" width="5" style="25" hidden="1" customWidth="1"/>
    <col min="2" max="2" width="13.77734375" style="25" hidden="1" customWidth="1"/>
    <col min="3" max="3" width="22.21875" style="25" hidden="1" customWidth="1"/>
    <col min="4" max="4" width="5.5546875" style="74" hidden="1" customWidth="1"/>
    <col min="5" max="5" width="4.77734375" style="75" hidden="1" customWidth="1"/>
    <col min="6" max="6" width="5.33203125" style="76" hidden="1" customWidth="1"/>
    <col min="7" max="14" width="2.33203125" style="34" hidden="1" customWidth="1"/>
    <col min="15" max="15" width="2.33203125" style="77" hidden="1" customWidth="1"/>
    <col min="16" max="26" width="2.33203125" style="34" hidden="1" customWidth="1"/>
    <col min="27" max="28" width="0.33203125" style="76" hidden="1" customWidth="1"/>
    <col min="29" max="29" width="2.6640625" style="76" hidden="1" customWidth="1"/>
    <col min="30" max="30" width="3.33203125" style="76" hidden="1" customWidth="1"/>
    <col min="31" max="35" width="0.33203125" style="76" hidden="1" customWidth="1"/>
    <col min="36" max="36" width="5" style="73" hidden="1" customWidth="1"/>
    <col min="37" max="37" width="4.33203125" style="73" hidden="1" customWidth="1"/>
    <col min="38" max="38" width="5.109375" style="78" hidden="1" customWidth="1"/>
    <col min="39" max="39" width="5.88671875" style="78" hidden="1" customWidth="1"/>
    <col min="40" max="40" width="3.77734375" style="79" hidden="1" customWidth="1"/>
    <col min="41" max="41" width="5.44140625" style="74" hidden="1" customWidth="1"/>
    <col min="42" max="42" width="4.5546875" style="74" hidden="1" customWidth="1"/>
    <col min="43" max="43" width="5.44140625" style="73" hidden="1" customWidth="1"/>
    <col min="44" max="44" width="5" style="73" hidden="1" customWidth="1"/>
    <col min="45" max="45" width="4.77734375" style="74" hidden="1" customWidth="1"/>
    <col min="46" max="46" width="4.33203125" style="74" hidden="1" customWidth="1"/>
    <col min="47" max="47" width="30.44140625" style="2" bestFit="1" customWidth="1"/>
    <col min="48" max="48" width="13.44140625" style="2" customWidth="1"/>
    <col min="49" max="49" width="11.6640625" style="2" customWidth="1"/>
    <col min="50" max="50" width="15.6640625" style="2" customWidth="1"/>
    <col min="51" max="54" width="0" style="25" hidden="1" customWidth="1"/>
    <col min="55" max="55" width="16.33203125" style="25" hidden="1" customWidth="1"/>
    <col min="56" max="56" width="0" style="25" hidden="1" customWidth="1"/>
    <col min="57" max="57" width="8.88671875" style="25"/>
    <col min="58" max="16384" width="8.88671875" style="2"/>
  </cols>
  <sheetData>
    <row r="1" spans="1:67" ht="21.75" thickBot="1">
      <c r="A1" s="29" t="s">
        <v>0</v>
      </c>
      <c r="B1" s="30"/>
      <c r="C1" s="31" t="s">
        <v>1</v>
      </c>
      <c r="D1" s="30"/>
      <c r="E1" s="32"/>
      <c r="F1" s="33" t="s">
        <v>2</v>
      </c>
      <c r="G1" s="33"/>
      <c r="H1" s="33"/>
      <c r="I1" s="33"/>
      <c r="J1" s="33"/>
      <c r="K1" s="33"/>
      <c r="L1" s="33"/>
      <c r="M1" s="33"/>
      <c r="O1" s="35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6"/>
      <c r="AE1" s="33"/>
      <c r="AF1" s="33"/>
      <c r="AG1" s="33"/>
      <c r="AH1" s="33"/>
      <c r="AI1" s="33"/>
      <c r="AJ1" s="37"/>
      <c r="AK1" s="37"/>
      <c r="AL1" s="38">
        <v>6</v>
      </c>
      <c r="AM1" s="38">
        <v>400</v>
      </c>
      <c r="AN1" s="39"/>
      <c r="AO1" s="30"/>
      <c r="AP1" s="30"/>
      <c r="AQ1" s="37"/>
      <c r="AR1" s="37"/>
      <c r="AS1" s="30"/>
      <c r="AT1" s="30"/>
      <c r="AU1" s="1"/>
      <c r="AV1" s="1"/>
      <c r="AW1" s="1"/>
      <c r="AX1" s="1"/>
    </row>
    <row r="2" spans="1:67" ht="71.25" customHeight="1" thickBot="1">
      <c r="A2" s="40" t="s">
        <v>3</v>
      </c>
      <c r="B2" s="41" t="s">
        <v>4</v>
      </c>
      <c r="C2" s="42" t="s">
        <v>5</v>
      </c>
      <c r="D2" s="43" t="s">
        <v>6</v>
      </c>
      <c r="E2" s="44" t="s">
        <v>7</v>
      </c>
      <c r="F2" s="45" t="s">
        <v>8</v>
      </c>
      <c r="G2" s="45" t="s">
        <v>9</v>
      </c>
      <c r="H2" s="45" t="s">
        <v>10</v>
      </c>
      <c r="I2" s="45" t="s">
        <v>11</v>
      </c>
      <c r="J2" s="45" t="s">
        <v>12</v>
      </c>
      <c r="K2" s="45" t="s">
        <v>13</v>
      </c>
      <c r="L2" s="45" t="s">
        <v>14</v>
      </c>
      <c r="M2" s="45" t="s">
        <v>15</v>
      </c>
      <c r="N2" s="45" t="s">
        <v>16</v>
      </c>
      <c r="O2" s="45" t="s">
        <v>17</v>
      </c>
      <c r="P2" s="45" t="s">
        <v>18</v>
      </c>
      <c r="Q2" s="45" t="s">
        <v>19</v>
      </c>
      <c r="R2" s="45" t="s">
        <v>20</v>
      </c>
      <c r="S2" s="45" t="s">
        <v>21</v>
      </c>
      <c r="T2" s="45" t="s">
        <v>22</v>
      </c>
      <c r="U2" s="45" t="s">
        <v>23</v>
      </c>
      <c r="V2" s="45" t="s">
        <v>24</v>
      </c>
      <c r="W2" s="45" t="s">
        <v>25</v>
      </c>
      <c r="X2" s="45" t="s">
        <v>26</v>
      </c>
      <c r="Y2" s="45" t="s">
        <v>27</v>
      </c>
      <c r="Z2" s="45" t="s">
        <v>28</v>
      </c>
      <c r="AA2" s="45"/>
      <c r="AB2" s="45"/>
      <c r="AC2" s="45"/>
      <c r="AD2" s="46"/>
      <c r="AE2" s="45"/>
      <c r="AF2" s="45"/>
      <c r="AG2" s="45"/>
      <c r="AH2" s="45"/>
      <c r="AI2" s="45"/>
      <c r="AJ2" s="47" t="s">
        <v>29</v>
      </c>
      <c r="AK2" s="47" t="s">
        <v>30</v>
      </c>
      <c r="AL2" s="48" t="s">
        <v>31</v>
      </c>
      <c r="AM2" s="48" t="s">
        <v>32</v>
      </c>
      <c r="AN2" s="49" t="s">
        <v>33</v>
      </c>
      <c r="AO2" s="43" t="s">
        <v>34</v>
      </c>
      <c r="AP2" s="43" t="s">
        <v>35</v>
      </c>
      <c r="AQ2" s="47" t="s">
        <v>253</v>
      </c>
      <c r="AR2" s="47"/>
      <c r="AS2" s="43"/>
      <c r="AT2" s="43"/>
      <c r="AU2" s="3" t="s">
        <v>36</v>
      </c>
      <c r="AV2" s="83" t="s">
        <v>37</v>
      </c>
      <c r="AW2" s="83"/>
      <c r="AX2" s="84"/>
      <c r="AZ2" s="26" t="s">
        <v>38</v>
      </c>
      <c r="BA2" s="26" t="s">
        <v>39</v>
      </c>
      <c r="BB2" s="26" t="s">
        <v>5</v>
      </c>
      <c r="BC2" s="26" t="s">
        <v>40</v>
      </c>
      <c r="BD2" s="26"/>
      <c r="BF2" s="4"/>
      <c r="BG2" s="4"/>
      <c r="BH2" s="4"/>
      <c r="BI2" s="4"/>
      <c r="BL2" s="4"/>
      <c r="BM2" s="4"/>
      <c r="BN2" s="4"/>
      <c r="BO2" s="4"/>
    </row>
    <row r="3" spans="1:67" ht="24.95" customHeight="1" thickTop="1">
      <c r="A3" s="50">
        <v>1</v>
      </c>
      <c r="B3" s="51">
        <v>403470577</v>
      </c>
      <c r="C3" s="52" t="s">
        <v>41</v>
      </c>
      <c r="D3" s="53" t="s">
        <v>42</v>
      </c>
      <c r="E3" s="54"/>
      <c r="F3" s="55" t="str">
        <f t="shared" ref="F3:F34" si="0">IFERROR(VLOOKUP(B3,AZ:BC,4,FALSE),"")</f>
        <v/>
      </c>
      <c r="G3" s="56" t="s">
        <v>43</v>
      </c>
      <c r="H3" s="56" t="s">
        <v>43</v>
      </c>
      <c r="I3" s="56" t="s">
        <v>43</v>
      </c>
      <c r="J3" s="56"/>
      <c r="K3" s="56" t="s">
        <v>43</v>
      </c>
      <c r="L3" s="56"/>
      <c r="M3" s="57" t="s">
        <v>44</v>
      </c>
      <c r="N3" s="58"/>
      <c r="O3" s="59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60"/>
      <c r="AE3" s="58"/>
      <c r="AF3" s="58"/>
      <c r="AG3" s="58"/>
      <c r="AH3" s="58"/>
      <c r="AI3" s="58"/>
      <c r="AJ3" s="61">
        <f>COUNTA(O3:W3)</f>
        <v>0</v>
      </c>
      <c r="AK3" s="61">
        <f t="shared" ref="AK3:AK34" si="1">SUM(H3:L3)</f>
        <v>0</v>
      </c>
      <c r="AL3" s="62">
        <f>IF(AJ3&gt;$AL$1,1,AJ3/$AL$1)</f>
        <v>0</v>
      </c>
      <c r="AM3" s="62">
        <f>IF(AK3&gt;$AM$1,2,2*AK3/$AM$1)</f>
        <v>0</v>
      </c>
      <c r="AN3" s="63"/>
      <c r="AO3" s="56"/>
      <c r="AP3" s="64">
        <f t="shared" ref="AP3:AP34" si="2">E3</f>
        <v>0</v>
      </c>
      <c r="AQ3" s="65">
        <f>AL3+AM3+(AO3/4)+(AP3*12/20)</f>
        <v>0</v>
      </c>
      <c r="AR3" s="65"/>
      <c r="AS3" s="65"/>
      <c r="AT3" s="56"/>
      <c r="AU3" s="5" t="s">
        <v>45</v>
      </c>
      <c r="AV3" s="24"/>
      <c r="AW3" s="80" t="s">
        <v>46</v>
      </c>
      <c r="AX3" s="81"/>
      <c r="AZ3" s="27">
        <v>401437048</v>
      </c>
      <c r="BA3" s="26" t="s">
        <v>47</v>
      </c>
      <c r="BB3" s="26" t="s">
        <v>48</v>
      </c>
      <c r="BC3" s="28">
        <v>633</v>
      </c>
      <c r="BD3" s="28"/>
      <c r="BF3" s="6"/>
      <c r="BG3" s="4"/>
      <c r="BH3" s="4"/>
      <c r="BI3" s="4"/>
      <c r="BL3" s="6"/>
      <c r="BM3" s="4"/>
      <c r="BN3" s="4"/>
      <c r="BO3" s="4"/>
    </row>
    <row r="4" spans="1:67" ht="24.95" customHeight="1">
      <c r="A4" s="50">
        <v>2</v>
      </c>
      <c r="B4" s="51">
        <v>401434158</v>
      </c>
      <c r="C4" s="52" t="s">
        <v>49</v>
      </c>
      <c r="D4" s="53" t="s">
        <v>42</v>
      </c>
      <c r="E4" s="54"/>
      <c r="F4" s="55" t="str">
        <f t="shared" si="0"/>
        <v/>
      </c>
      <c r="G4" s="56" t="s">
        <v>43</v>
      </c>
      <c r="H4" s="56" t="s">
        <v>43</v>
      </c>
      <c r="I4" s="56" t="s">
        <v>43</v>
      </c>
      <c r="J4" s="56"/>
      <c r="K4" s="56" t="s">
        <v>43</v>
      </c>
      <c r="L4" s="56"/>
      <c r="M4" s="57" t="s">
        <v>43</v>
      </c>
      <c r="N4" s="58"/>
      <c r="O4" s="59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60"/>
      <c r="AE4" s="58"/>
      <c r="AF4" s="58"/>
      <c r="AG4" s="58"/>
      <c r="AH4" s="58"/>
      <c r="AI4" s="58"/>
      <c r="AJ4" s="61">
        <f>COUNTA(O4:W4)</f>
        <v>0</v>
      </c>
      <c r="AK4" s="61">
        <f t="shared" si="1"/>
        <v>0</v>
      </c>
      <c r="AL4" s="62">
        <f t="shared" ref="AL4:AL67" si="3">IF(AJ4&gt;$AL$1,1,AJ4/$AL$1)</f>
        <v>0</v>
      </c>
      <c r="AM4" s="62">
        <f t="shared" ref="AM4:AM67" si="4">IF(AK4&gt;$AM$1,2,2*AK4/$AM$1)</f>
        <v>0</v>
      </c>
      <c r="AN4" s="63"/>
      <c r="AO4" s="56"/>
      <c r="AP4" s="64">
        <f t="shared" si="2"/>
        <v>0</v>
      </c>
      <c r="AQ4" s="65">
        <f t="shared" ref="AQ4:AQ67" si="5">AL4+AM4+(AO4/4)+(AP4*12/20)</f>
        <v>0</v>
      </c>
      <c r="AR4" s="65"/>
      <c r="AS4" s="65"/>
      <c r="AT4" s="56"/>
      <c r="AU4" s="8" t="s">
        <v>50</v>
      </c>
      <c r="AV4" s="9" t="e">
        <f>VLOOKUP($AV3,$B:$AP,2,FALSE)</f>
        <v>#N/A</v>
      </c>
      <c r="AW4" s="82"/>
      <c r="AX4" s="81"/>
      <c r="AZ4" s="27">
        <v>401435057</v>
      </c>
      <c r="BA4" s="26" t="s">
        <v>51</v>
      </c>
      <c r="BB4" s="26" t="s">
        <v>52</v>
      </c>
      <c r="BC4" s="28">
        <v>689</v>
      </c>
      <c r="BD4" s="28"/>
      <c r="BF4" s="6"/>
      <c r="BG4" s="4"/>
      <c r="BH4" s="4"/>
      <c r="BI4" s="7"/>
      <c r="BL4" s="6"/>
      <c r="BM4" s="4"/>
      <c r="BN4" s="4"/>
      <c r="BO4" s="7"/>
    </row>
    <row r="5" spans="1:67" ht="24.95" customHeight="1">
      <c r="A5" s="50">
        <v>3</v>
      </c>
      <c r="B5" s="51">
        <v>401437281</v>
      </c>
      <c r="C5" s="52" t="s">
        <v>53</v>
      </c>
      <c r="D5" s="53"/>
      <c r="E5" s="66">
        <v>2.25</v>
      </c>
      <c r="F5" s="55" t="str">
        <f t="shared" si="0"/>
        <v>-</v>
      </c>
      <c r="G5" s="56" t="s">
        <v>44</v>
      </c>
      <c r="H5" s="56" t="s">
        <v>43</v>
      </c>
      <c r="I5" s="56" t="s">
        <v>43</v>
      </c>
      <c r="J5" s="56"/>
      <c r="K5" s="56"/>
      <c r="L5" s="56"/>
      <c r="M5" s="57" t="s">
        <v>43</v>
      </c>
      <c r="N5" s="58"/>
      <c r="O5" s="59"/>
      <c r="P5" s="58"/>
      <c r="Q5" s="58"/>
      <c r="R5" s="58"/>
      <c r="S5" s="58" t="s">
        <v>54</v>
      </c>
      <c r="T5" s="58" t="s">
        <v>55</v>
      </c>
      <c r="U5" s="58" t="s">
        <v>56</v>
      </c>
      <c r="V5" s="58" t="s">
        <v>57</v>
      </c>
      <c r="W5" s="58" t="s">
        <v>58</v>
      </c>
      <c r="X5" s="58"/>
      <c r="Y5" s="58" t="s">
        <v>59</v>
      </c>
      <c r="Z5" s="58" t="s">
        <v>60</v>
      </c>
      <c r="AA5" s="58"/>
      <c r="AB5" s="58"/>
      <c r="AC5" s="58"/>
      <c r="AD5" s="60" t="s">
        <v>61</v>
      </c>
      <c r="AE5" s="58"/>
      <c r="AF5" s="58"/>
      <c r="AG5" s="58"/>
      <c r="AH5" s="58"/>
      <c r="AI5" s="58"/>
      <c r="AJ5" s="61">
        <f>COUNTA(O5:W5)</f>
        <v>5</v>
      </c>
      <c r="AK5" s="61">
        <f t="shared" si="1"/>
        <v>0</v>
      </c>
      <c r="AL5" s="62">
        <f t="shared" si="3"/>
        <v>0.83333333333333337</v>
      </c>
      <c r="AM5" s="62">
        <f t="shared" si="4"/>
        <v>0</v>
      </c>
      <c r="AN5" s="63"/>
      <c r="AO5" s="56">
        <v>0.75</v>
      </c>
      <c r="AP5" s="64">
        <f t="shared" si="2"/>
        <v>2.25</v>
      </c>
      <c r="AQ5" s="65">
        <f t="shared" si="5"/>
        <v>2.3708333333333336</v>
      </c>
      <c r="AR5" s="65"/>
      <c r="AS5" s="65"/>
      <c r="AT5" s="56"/>
      <c r="AU5" s="85" t="s">
        <v>62</v>
      </c>
      <c r="AV5" s="86" t="e">
        <f>AV15</f>
        <v>#N/A</v>
      </c>
      <c r="AW5" s="80" t="s">
        <v>63</v>
      </c>
      <c r="AX5" s="87"/>
      <c r="AZ5" s="27">
        <v>401437281</v>
      </c>
      <c r="BA5" s="26" t="s">
        <v>64</v>
      </c>
      <c r="BB5" s="26" t="s">
        <v>65</v>
      </c>
      <c r="BC5" s="26" t="s">
        <v>44</v>
      </c>
      <c r="BD5" s="26"/>
      <c r="BF5" s="6"/>
      <c r="BG5" s="4"/>
      <c r="BH5" s="4"/>
      <c r="BI5" s="7"/>
      <c r="BL5" s="6"/>
      <c r="BM5" s="4"/>
      <c r="BN5" s="4"/>
      <c r="BO5" s="7"/>
    </row>
    <row r="6" spans="1:67" ht="24.95" customHeight="1">
      <c r="A6" s="50">
        <v>4</v>
      </c>
      <c r="B6" s="51">
        <v>400434614</v>
      </c>
      <c r="C6" s="52" t="s">
        <v>66</v>
      </c>
      <c r="D6" s="53" t="s">
        <v>42</v>
      </c>
      <c r="E6" s="54"/>
      <c r="F6" s="55" t="str">
        <f t="shared" si="0"/>
        <v>-</v>
      </c>
      <c r="G6" s="56" t="s">
        <v>44</v>
      </c>
      <c r="H6" s="56" t="s">
        <v>44</v>
      </c>
      <c r="I6" s="56" t="s">
        <v>44</v>
      </c>
      <c r="J6" s="56"/>
      <c r="K6" s="56" t="s">
        <v>44</v>
      </c>
      <c r="L6" s="56"/>
      <c r="M6" s="57" t="s">
        <v>44</v>
      </c>
      <c r="N6" s="58"/>
      <c r="O6" s="59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60"/>
      <c r="AE6" s="58"/>
      <c r="AF6" s="58"/>
      <c r="AG6" s="58"/>
      <c r="AH6" s="58"/>
      <c r="AI6" s="58"/>
      <c r="AJ6" s="61">
        <f>COUNTA(O6:W6)</f>
        <v>0</v>
      </c>
      <c r="AK6" s="61">
        <f t="shared" si="1"/>
        <v>0</v>
      </c>
      <c r="AL6" s="62">
        <f t="shared" si="3"/>
        <v>0</v>
      </c>
      <c r="AM6" s="62">
        <f t="shared" si="4"/>
        <v>0</v>
      </c>
      <c r="AN6" s="63"/>
      <c r="AO6" s="56"/>
      <c r="AP6" s="64">
        <f t="shared" si="2"/>
        <v>0</v>
      </c>
      <c r="AQ6" s="65">
        <f t="shared" si="5"/>
        <v>0</v>
      </c>
      <c r="AR6" s="65"/>
      <c r="AS6" s="65"/>
      <c r="AT6" s="56"/>
      <c r="AU6" s="85"/>
      <c r="AV6" s="86"/>
      <c r="AW6" s="80"/>
      <c r="AX6" s="87"/>
      <c r="AZ6" s="27">
        <v>400434614</v>
      </c>
      <c r="BA6" s="26" t="s">
        <v>67</v>
      </c>
      <c r="BB6" s="26" t="s">
        <v>68</v>
      </c>
      <c r="BC6" s="26" t="s">
        <v>44</v>
      </c>
      <c r="BD6" s="28"/>
      <c r="BF6" s="6"/>
      <c r="BG6" s="4"/>
      <c r="BH6" s="4"/>
      <c r="BI6" s="7"/>
      <c r="BL6" s="6"/>
      <c r="BM6" s="4"/>
      <c r="BN6" s="4"/>
      <c r="BO6" s="7"/>
    </row>
    <row r="7" spans="1:67" ht="24.95" customHeight="1">
      <c r="A7" s="50">
        <v>5</v>
      </c>
      <c r="B7" s="51">
        <v>403411154</v>
      </c>
      <c r="C7" s="52" t="s">
        <v>69</v>
      </c>
      <c r="D7" s="53" t="s">
        <v>42</v>
      </c>
      <c r="E7" s="54"/>
      <c r="F7" s="55" t="str">
        <f t="shared" si="0"/>
        <v/>
      </c>
      <c r="G7" s="56" t="s">
        <v>43</v>
      </c>
      <c r="H7" s="56" t="s">
        <v>43</v>
      </c>
      <c r="I7" s="56" t="s">
        <v>43</v>
      </c>
      <c r="J7" s="56"/>
      <c r="K7" s="56" t="s">
        <v>43</v>
      </c>
      <c r="L7" s="56" t="s">
        <v>43</v>
      </c>
      <c r="M7" s="57" t="s">
        <v>43</v>
      </c>
      <c r="N7" s="58"/>
      <c r="O7" s="59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60"/>
      <c r="AE7" s="58"/>
      <c r="AF7" s="58"/>
      <c r="AG7" s="58"/>
      <c r="AH7" s="58"/>
      <c r="AI7" s="58"/>
      <c r="AJ7" s="61">
        <f>COUNTA(O7:W7)</f>
        <v>0</v>
      </c>
      <c r="AK7" s="61">
        <f t="shared" si="1"/>
        <v>0</v>
      </c>
      <c r="AL7" s="62">
        <f t="shared" si="3"/>
        <v>0</v>
      </c>
      <c r="AM7" s="62">
        <f t="shared" si="4"/>
        <v>0</v>
      </c>
      <c r="AN7" s="63"/>
      <c r="AO7" s="56"/>
      <c r="AP7" s="64">
        <f t="shared" si="2"/>
        <v>0</v>
      </c>
      <c r="AQ7" s="65">
        <f t="shared" si="5"/>
        <v>0</v>
      </c>
      <c r="AR7" s="65"/>
      <c r="AS7" s="65"/>
      <c r="AT7" s="56"/>
      <c r="AU7" s="10" t="s">
        <v>70</v>
      </c>
      <c r="AV7" s="11" t="e">
        <f>VLOOKUP($AV$3,B:AQ,40,FALSE)</f>
        <v>#N/A</v>
      </c>
      <c r="AW7" s="88" t="s">
        <v>71</v>
      </c>
      <c r="AX7" s="89"/>
      <c r="AZ7" s="27">
        <v>403450228</v>
      </c>
      <c r="BA7" s="26" t="s">
        <v>72</v>
      </c>
      <c r="BB7" s="26" t="s">
        <v>73</v>
      </c>
      <c r="BC7" s="28">
        <v>540</v>
      </c>
      <c r="BD7" s="28"/>
      <c r="BF7" s="6"/>
      <c r="BG7" s="4"/>
      <c r="BH7" s="4"/>
      <c r="BI7" s="7"/>
      <c r="BL7" s="6"/>
      <c r="BM7" s="4"/>
      <c r="BN7" s="4"/>
      <c r="BO7" s="7"/>
    </row>
    <row r="8" spans="1:67" ht="24.95" customHeight="1">
      <c r="A8" s="50">
        <v>6</v>
      </c>
      <c r="B8" s="51">
        <v>401433355</v>
      </c>
      <c r="C8" s="52" t="s">
        <v>74</v>
      </c>
      <c r="D8" s="53" t="s">
        <v>42</v>
      </c>
      <c r="E8" s="66">
        <v>14</v>
      </c>
      <c r="F8" s="55">
        <f t="shared" si="0"/>
        <v>275</v>
      </c>
      <c r="G8" s="56">
        <v>65</v>
      </c>
      <c r="H8" s="56" t="s">
        <v>44</v>
      </c>
      <c r="I8" s="56">
        <v>70</v>
      </c>
      <c r="J8" s="56">
        <v>60</v>
      </c>
      <c r="K8" s="56">
        <v>60</v>
      </c>
      <c r="L8" s="56">
        <v>80</v>
      </c>
      <c r="M8" s="57" t="s">
        <v>75</v>
      </c>
      <c r="N8" s="58"/>
      <c r="O8" s="59" t="s">
        <v>76</v>
      </c>
      <c r="P8" s="58" t="s">
        <v>77</v>
      </c>
      <c r="Q8" s="58" t="s">
        <v>78</v>
      </c>
      <c r="R8" s="58" t="s">
        <v>79</v>
      </c>
      <c r="S8" s="58" t="s">
        <v>54</v>
      </c>
      <c r="T8" s="58" t="s">
        <v>55</v>
      </c>
      <c r="U8" s="58" t="s">
        <v>56</v>
      </c>
      <c r="V8" s="58"/>
      <c r="W8" s="58" t="s">
        <v>80</v>
      </c>
      <c r="X8" s="58" t="s">
        <v>81</v>
      </c>
      <c r="Y8" s="58" t="s">
        <v>82</v>
      </c>
      <c r="Z8" s="58"/>
      <c r="AA8" s="58"/>
      <c r="AB8" s="58"/>
      <c r="AC8" s="58"/>
      <c r="AD8" s="60" t="s">
        <v>83</v>
      </c>
      <c r="AE8" s="58"/>
      <c r="AF8" s="58"/>
      <c r="AG8" s="58"/>
      <c r="AH8" s="58"/>
      <c r="AI8" s="58"/>
      <c r="AJ8" s="61">
        <f>COUNTA(O8:Y8)</f>
        <v>10</v>
      </c>
      <c r="AK8" s="61">
        <f t="shared" si="1"/>
        <v>270</v>
      </c>
      <c r="AL8" s="62">
        <f t="shared" si="3"/>
        <v>1</v>
      </c>
      <c r="AM8" s="62">
        <f t="shared" si="4"/>
        <v>1.35</v>
      </c>
      <c r="AN8" s="63"/>
      <c r="AO8" s="56">
        <v>4.75</v>
      </c>
      <c r="AP8" s="64">
        <f t="shared" si="2"/>
        <v>14</v>
      </c>
      <c r="AQ8" s="65">
        <f t="shared" si="5"/>
        <v>11.9375</v>
      </c>
      <c r="AR8" s="65"/>
      <c r="AS8" s="65"/>
      <c r="AT8" s="56"/>
      <c r="AU8" s="10" t="s">
        <v>84</v>
      </c>
      <c r="AV8" s="11" t="e">
        <f>VLOOKUP($AV$3,B:AQ,41,FALSE)</f>
        <v>#N/A</v>
      </c>
      <c r="AW8" s="88"/>
      <c r="AX8" s="89"/>
      <c r="AZ8" s="27">
        <v>403436167</v>
      </c>
      <c r="BA8" s="26" t="s">
        <v>85</v>
      </c>
      <c r="BB8" s="26" t="s">
        <v>86</v>
      </c>
      <c r="BC8" s="28">
        <v>435</v>
      </c>
      <c r="BD8" s="26"/>
      <c r="BF8" s="6"/>
      <c r="BG8" s="4"/>
      <c r="BH8" s="4"/>
      <c r="BI8" s="7"/>
      <c r="BL8" s="6"/>
      <c r="BM8" s="4"/>
      <c r="BN8" s="4"/>
      <c r="BO8" s="7"/>
    </row>
    <row r="9" spans="1:67" ht="24.95" customHeight="1">
      <c r="A9" s="50">
        <v>7</v>
      </c>
      <c r="B9" s="51">
        <v>403450228</v>
      </c>
      <c r="C9" s="52" t="s">
        <v>87</v>
      </c>
      <c r="D9" s="53" t="s">
        <v>42</v>
      </c>
      <c r="E9" s="66">
        <v>11.5</v>
      </c>
      <c r="F9" s="55">
        <f t="shared" si="0"/>
        <v>540</v>
      </c>
      <c r="G9" s="56">
        <v>70</v>
      </c>
      <c r="H9" s="56">
        <v>90</v>
      </c>
      <c r="I9" s="56">
        <v>100</v>
      </c>
      <c r="J9" s="56">
        <v>100</v>
      </c>
      <c r="K9" s="56">
        <v>100</v>
      </c>
      <c r="L9" s="56">
        <v>90</v>
      </c>
      <c r="M9" s="57" t="s">
        <v>75</v>
      </c>
      <c r="N9" s="58" t="s">
        <v>81</v>
      </c>
      <c r="O9" s="59" t="s">
        <v>76</v>
      </c>
      <c r="P9" s="58" t="s">
        <v>77</v>
      </c>
      <c r="Q9" s="58" t="s">
        <v>78</v>
      </c>
      <c r="R9" s="58" t="s">
        <v>79</v>
      </c>
      <c r="S9" s="58" t="s">
        <v>54</v>
      </c>
      <c r="T9" s="58" t="s">
        <v>55</v>
      </c>
      <c r="U9" s="58" t="s">
        <v>56</v>
      </c>
      <c r="V9" s="58"/>
      <c r="W9" s="58" t="s">
        <v>80</v>
      </c>
      <c r="X9" s="58" t="s">
        <v>81</v>
      </c>
      <c r="Y9" s="58" t="s">
        <v>88</v>
      </c>
      <c r="Z9" s="58" t="s">
        <v>89</v>
      </c>
      <c r="AA9" s="58"/>
      <c r="AB9" s="58"/>
      <c r="AC9" s="58"/>
      <c r="AD9" s="60"/>
      <c r="AE9" s="58"/>
      <c r="AF9" s="58"/>
      <c r="AG9" s="58"/>
      <c r="AH9" s="58"/>
      <c r="AI9" s="58"/>
      <c r="AJ9" s="61">
        <f>COUNTA(O9:W9)</f>
        <v>8</v>
      </c>
      <c r="AK9" s="61">
        <f t="shared" si="1"/>
        <v>480</v>
      </c>
      <c r="AL9" s="62">
        <f t="shared" si="3"/>
        <v>1</v>
      </c>
      <c r="AM9" s="62">
        <f t="shared" si="4"/>
        <v>2</v>
      </c>
      <c r="AN9" s="63"/>
      <c r="AO9" s="56">
        <v>16.25</v>
      </c>
      <c r="AP9" s="64">
        <f t="shared" si="2"/>
        <v>11.5</v>
      </c>
      <c r="AQ9" s="65">
        <f t="shared" si="5"/>
        <v>13.9625</v>
      </c>
      <c r="AR9" s="65"/>
      <c r="AS9" s="65"/>
      <c r="AT9" s="56"/>
      <c r="AU9" s="10" t="s">
        <v>90</v>
      </c>
      <c r="AV9" s="11">
        <f>IFERROR(AV7*5/20,0)</f>
        <v>0</v>
      </c>
      <c r="AW9" s="88"/>
      <c r="AX9" s="89"/>
      <c r="AZ9" s="27">
        <v>400433780</v>
      </c>
      <c r="BA9" s="26" t="s">
        <v>91</v>
      </c>
      <c r="BB9" s="26" t="s">
        <v>92</v>
      </c>
      <c r="BC9" s="28">
        <v>0</v>
      </c>
      <c r="BD9" s="28"/>
      <c r="BF9" s="6"/>
      <c r="BG9" s="4"/>
      <c r="BH9" s="4"/>
      <c r="BI9" s="4"/>
      <c r="BL9" s="6"/>
      <c r="BM9" s="4"/>
      <c r="BN9" s="4"/>
      <c r="BO9" s="4"/>
    </row>
    <row r="10" spans="1:67" ht="24.95" customHeight="1">
      <c r="A10" s="50">
        <v>8</v>
      </c>
      <c r="B10" s="51">
        <v>403436167</v>
      </c>
      <c r="C10" s="52" t="s">
        <v>93</v>
      </c>
      <c r="D10" s="53" t="s">
        <v>42</v>
      </c>
      <c r="E10" s="66">
        <v>10.25</v>
      </c>
      <c r="F10" s="55">
        <f t="shared" si="0"/>
        <v>435</v>
      </c>
      <c r="G10" s="56" t="s">
        <v>44</v>
      </c>
      <c r="H10" s="56">
        <v>100</v>
      </c>
      <c r="I10" s="56">
        <v>95</v>
      </c>
      <c r="J10" s="56">
        <v>60</v>
      </c>
      <c r="K10" s="56">
        <v>60</v>
      </c>
      <c r="L10" s="56">
        <v>100</v>
      </c>
      <c r="M10" s="57" t="s">
        <v>75</v>
      </c>
      <c r="N10" s="58" t="s">
        <v>75</v>
      </c>
      <c r="O10" s="59" t="s">
        <v>76</v>
      </c>
      <c r="P10" s="58" t="s">
        <v>77</v>
      </c>
      <c r="Q10" s="58" t="s">
        <v>78</v>
      </c>
      <c r="R10" s="58" t="s">
        <v>75</v>
      </c>
      <c r="S10" s="58" t="s">
        <v>54</v>
      </c>
      <c r="T10" s="58" t="s">
        <v>55</v>
      </c>
      <c r="U10" s="58" t="s">
        <v>56</v>
      </c>
      <c r="V10" s="58" t="s">
        <v>57</v>
      </c>
      <c r="W10" s="58" t="s">
        <v>80</v>
      </c>
      <c r="X10" s="58" t="s">
        <v>81</v>
      </c>
      <c r="Y10" s="58" t="s">
        <v>59</v>
      </c>
      <c r="Z10" s="58" t="s">
        <v>94</v>
      </c>
      <c r="AA10" s="58"/>
      <c r="AB10" s="58"/>
      <c r="AC10" s="58"/>
      <c r="AD10" s="60"/>
      <c r="AE10" s="58"/>
      <c r="AF10" s="58"/>
      <c r="AG10" s="58"/>
      <c r="AH10" s="58"/>
      <c r="AI10" s="58"/>
      <c r="AJ10" s="61">
        <f>COUNTA(O10:X10)</f>
        <v>10</v>
      </c>
      <c r="AK10" s="61">
        <f t="shared" si="1"/>
        <v>415</v>
      </c>
      <c r="AL10" s="62">
        <f t="shared" si="3"/>
        <v>1</v>
      </c>
      <c r="AM10" s="62">
        <f t="shared" si="4"/>
        <v>2</v>
      </c>
      <c r="AN10" s="63"/>
      <c r="AO10" s="56">
        <v>10.75</v>
      </c>
      <c r="AP10" s="64">
        <f t="shared" si="2"/>
        <v>10.25</v>
      </c>
      <c r="AQ10" s="65">
        <f t="shared" si="5"/>
        <v>11.8375</v>
      </c>
      <c r="AR10" s="65"/>
      <c r="AS10" s="65"/>
      <c r="AT10" s="56"/>
      <c r="AU10" s="12" t="s">
        <v>95</v>
      </c>
      <c r="AV10" s="13">
        <f>IFERROR(AV8*12/20,0)</f>
        <v>0</v>
      </c>
      <c r="AW10" s="80" t="s">
        <v>96</v>
      </c>
      <c r="AX10" s="81"/>
      <c r="AZ10" s="27">
        <v>401434447</v>
      </c>
      <c r="BA10" s="26" t="s">
        <v>97</v>
      </c>
      <c r="BB10" s="26" t="s">
        <v>98</v>
      </c>
      <c r="BC10" s="28">
        <v>215</v>
      </c>
      <c r="BD10" s="28"/>
      <c r="BF10" s="6"/>
      <c r="BG10" s="4"/>
      <c r="BH10" s="4"/>
      <c r="BI10" s="4"/>
      <c r="BL10" s="6"/>
      <c r="BM10" s="4"/>
      <c r="BN10" s="4"/>
      <c r="BO10" s="4"/>
    </row>
    <row r="11" spans="1:67" ht="24.95" customHeight="1">
      <c r="A11" s="50">
        <v>9</v>
      </c>
      <c r="B11" s="51">
        <v>401435098</v>
      </c>
      <c r="C11" s="52" t="s">
        <v>99</v>
      </c>
      <c r="D11" s="53" t="s">
        <v>100</v>
      </c>
      <c r="E11" s="66">
        <v>8</v>
      </c>
      <c r="F11" s="55" t="str">
        <f t="shared" si="0"/>
        <v>-</v>
      </c>
      <c r="G11" s="56" t="s">
        <v>44</v>
      </c>
      <c r="H11" s="56" t="s">
        <v>44</v>
      </c>
      <c r="I11" s="56" t="s">
        <v>44</v>
      </c>
      <c r="J11" s="56"/>
      <c r="K11" s="56" t="s">
        <v>44</v>
      </c>
      <c r="L11" s="56"/>
      <c r="M11" s="57" t="s">
        <v>75</v>
      </c>
      <c r="N11" s="58"/>
      <c r="O11" s="59" t="s">
        <v>76</v>
      </c>
      <c r="P11" s="58" t="s">
        <v>77</v>
      </c>
      <c r="Q11" s="58" t="s">
        <v>78</v>
      </c>
      <c r="R11" s="58" t="s">
        <v>79</v>
      </c>
      <c r="S11" s="58"/>
      <c r="T11" s="58"/>
      <c r="U11" s="58"/>
      <c r="V11" s="58"/>
      <c r="W11" s="58" t="s">
        <v>80</v>
      </c>
      <c r="X11" s="58" t="s">
        <v>81</v>
      </c>
      <c r="Y11" s="58" t="s">
        <v>88</v>
      </c>
      <c r="Z11" s="58"/>
      <c r="AA11" s="58"/>
      <c r="AB11" s="58"/>
      <c r="AC11" s="58"/>
      <c r="AD11" s="60" t="s">
        <v>101</v>
      </c>
      <c r="AE11" s="58"/>
      <c r="AF11" s="58"/>
      <c r="AG11" s="58"/>
      <c r="AH11" s="58"/>
      <c r="AI11" s="58"/>
      <c r="AJ11" s="61">
        <f>COUNTA(O11:W11)</f>
        <v>5</v>
      </c>
      <c r="AK11" s="61">
        <f t="shared" si="1"/>
        <v>0</v>
      </c>
      <c r="AL11" s="62">
        <f t="shared" si="3"/>
        <v>0.83333333333333337</v>
      </c>
      <c r="AM11" s="62">
        <f t="shared" si="4"/>
        <v>0</v>
      </c>
      <c r="AN11" s="63"/>
      <c r="AO11" s="56">
        <v>14</v>
      </c>
      <c r="AP11" s="64">
        <f t="shared" si="2"/>
        <v>8</v>
      </c>
      <c r="AQ11" s="65">
        <f t="shared" si="5"/>
        <v>9.1333333333333329</v>
      </c>
      <c r="AR11" s="65"/>
      <c r="AS11" s="65"/>
      <c r="AT11" s="56"/>
      <c r="AU11" s="12"/>
      <c r="AV11" s="13"/>
      <c r="AW11" s="80"/>
      <c r="AX11" s="81"/>
      <c r="AZ11" s="27">
        <v>401437433</v>
      </c>
      <c r="BA11" s="26" t="s">
        <v>102</v>
      </c>
      <c r="BB11" s="26" t="s">
        <v>103</v>
      </c>
      <c r="BC11" s="28">
        <v>640</v>
      </c>
      <c r="BD11" s="26"/>
      <c r="BF11" s="6"/>
      <c r="BG11" s="4"/>
      <c r="BH11" s="4"/>
      <c r="BI11" s="7"/>
      <c r="BL11" s="6"/>
      <c r="BM11" s="4"/>
      <c r="BN11" s="4"/>
      <c r="BO11" s="4"/>
    </row>
    <row r="12" spans="1:67" ht="24.95" customHeight="1">
      <c r="A12" s="50">
        <v>10</v>
      </c>
      <c r="B12" s="51">
        <v>401437433</v>
      </c>
      <c r="C12" s="52" t="s">
        <v>104</v>
      </c>
      <c r="D12" s="53" t="s">
        <v>42</v>
      </c>
      <c r="E12" s="66">
        <v>4.5</v>
      </c>
      <c r="F12" s="55">
        <f t="shared" si="0"/>
        <v>640</v>
      </c>
      <c r="G12" s="56">
        <v>100</v>
      </c>
      <c r="H12" s="56">
        <v>100</v>
      </c>
      <c r="I12" s="56">
        <v>90</v>
      </c>
      <c r="J12" s="56">
        <v>75</v>
      </c>
      <c r="K12" s="56">
        <v>75</v>
      </c>
      <c r="L12" s="56">
        <v>85</v>
      </c>
      <c r="M12" s="57" t="s">
        <v>75</v>
      </c>
      <c r="N12" s="58"/>
      <c r="O12" s="59" t="s">
        <v>76</v>
      </c>
      <c r="P12" s="58" t="s">
        <v>77</v>
      </c>
      <c r="Q12" s="58" t="s">
        <v>78</v>
      </c>
      <c r="R12" s="58" t="s">
        <v>79</v>
      </c>
      <c r="S12" s="58" t="s">
        <v>54</v>
      </c>
      <c r="T12" s="58" t="s">
        <v>55</v>
      </c>
      <c r="U12" s="58" t="s">
        <v>56</v>
      </c>
      <c r="V12" s="58" t="s">
        <v>57</v>
      </c>
      <c r="W12" s="58" t="s">
        <v>80</v>
      </c>
      <c r="X12" s="58" t="s">
        <v>81</v>
      </c>
      <c r="Y12" s="58" t="s">
        <v>59</v>
      </c>
      <c r="Z12" s="58" t="s">
        <v>89</v>
      </c>
      <c r="AA12" s="58"/>
      <c r="AB12" s="58"/>
      <c r="AC12" s="58"/>
      <c r="AD12" s="60"/>
      <c r="AE12" s="58"/>
      <c r="AF12" s="58"/>
      <c r="AG12" s="58"/>
      <c r="AH12" s="58"/>
      <c r="AI12" s="58"/>
      <c r="AJ12" s="61">
        <f>COUNTA(O12:Z12)</f>
        <v>12</v>
      </c>
      <c r="AK12" s="61">
        <f t="shared" si="1"/>
        <v>425</v>
      </c>
      <c r="AL12" s="62">
        <f t="shared" si="3"/>
        <v>1</v>
      </c>
      <c r="AM12" s="62">
        <f t="shared" si="4"/>
        <v>2</v>
      </c>
      <c r="AN12" s="63"/>
      <c r="AO12" s="56">
        <v>4.5</v>
      </c>
      <c r="AP12" s="64">
        <f t="shared" si="2"/>
        <v>4.5</v>
      </c>
      <c r="AQ12" s="65">
        <f t="shared" si="5"/>
        <v>6.8250000000000002</v>
      </c>
      <c r="AR12" s="65"/>
      <c r="AS12" s="65"/>
      <c r="AT12" s="56"/>
      <c r="AU12" s="10" t="s">
        <v>105</v>
      </c>
      <c r="AV12" s="11" t="e">
        <f>VLOOKUP($AV$3,B:AQ,37,FALSE)</f>
        <v>#N/A</v>
      </c>
      <c r="AW12" s="82"/>
      <c r="AX12" s="81"/>
      <c r="AZ12" s="27">
        <v>400435216</v>
      </c>
      <c r="BA12" s="26" t="s">
        <v>106</v>
      </c>
      <c r="BB12" s="26" t="s">
        <v>103</v>
      </c>
      <c r="BC12" s="26" t="s">
        <v>44</v>
      </c>
      <c r="BD12" s="28"/>
      <c r="BF12" s="6"/>
      <c r="BG12" s="4"/>
      <c r="BH12" s="4"/>
      <c r="BI12" s="4"/>
      <c r="BL12" s="6"/>
      <c r="BM12" s="4"/>
      <c r="BN12" s="4"/>
      <c r="BO12" s="4"/>
    </row>
    <row r="13" spans="1:67" ht="24.95" customHeight="1">
      <c r="A13" s="50">
        <v>11</v>
      </c>
      <c r="B13" s="51">
        <v>400435216</v>
      </c>
      <c r="C13" s="52" t="s">
        <v>107</v>
      </c>
      <c r="D13" s="53" t="s">
        <v>42</v>
      </c>
      <c r="E13" s="54"/>
      <c r="F13" s="55" t="str">
        <f t="shared" si="0"/>
        <v>-</v>
      </c>
      <c r="G13" s="56" t="s">
        <v>44</v>
      </c>
      <c r="H13" s="56" t="s">
        <v>44</v>
      </c>
      <c r="I13" s="56" t="s">
        <v>44</v>
      </c>
      <c r="J13" s="56"/>
      <c r="K13" s="56" t="s">
        <v>44</v>
      </c>
      <c r="L13" s="56"/>
      <c r="M13" s="57" t="s">
        <v>43</v>
      </c>
      <c r="N13" s="58"/>
      <c r="O13" s="59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60"/>
      <c r="AE13" s="58"/>
      <c r="AF13" s="58"/>
      <c r="AG13" s="58"/>
      <c r="AH13" s="58"/>
      <c r="AI13" s="58"/>
      <c r="AJ13" s="61">
        <f>COUNTA(O13:W13)</f>
        <v>0</v>
      </c>
      <c r="AK13" s="61">
        <f t="shared" si="1"/>
        <v>0</v>
      </c>
      <c r="AL13" s="62">
        <f t="shared" si="3"/>
        <v>0</v>
      </c>
      <c r="AM13" s="62">
        <f t="shared" si="4"/>
        <v>0</v>
      </c>
      <c r="AN13" s="63"/>
      <c r="AO13" s="56"/>
      <c r="AP13" s="64">
        <f t="shared" si="2"/>
        <v>0</v>
      </c>
      <c r="AQ13" s="65">
        <f t="shared" si="5"/>
        <v>0</v>
      </c>
      <c r="AR13" s="65"/>
      <c r="AS13" s="65"/>
      <c r="AT13" s="56"/>
      <c r="AU13" s="14" t="s">
        <v>108</v>
      </c>
      <c r="AV13" s="11" t="e">
        <f>VLOOKUP($AV$3,B:AQ,38,FALSE)</f>
        <v>#N/A</v>
      </c>
      <c r="AW13" s="15"/>
      <c r="AX13" s="16"/>
      <c r="AZ13" s="27">
        <v>401437441</v>
      </c>
      <c r="BA13" s="26" t="s">
        <v>64</v>
      </c>
      <c r="BB13" s="26" t="s">
        <v>103</v>
      </c>
      <c r="BC13" s="28">
        <v>630</v>
      </c>
      <c r="BD13" s="28"/>
      <c r="BF13" s="6"/>
      <c r="BG13" s="4"/>
      <c r="BH13" s="4"/>
      <c r="BI13" s="4"/>
      <c r="BL13" s="6"/>
      <c r="BM13" s="4"/>
      <c r="BN13" s="4"/>
      <c r="BO13" s="7"/>
    </row>
    <row r="14" spans="1:67" ht="24.95" customHeight="1" thickBot="1">
      <c r="A14" s="50">
        <v>12</v>
      </c>
      <c r="B14" s="51">
        <v>401437441</v>
      </c>
      <c r="C14" s="52" t="s">
        <v>109</v>
      </c>
      <c r="D14" s="53" t="s">
        <v>42</v>
      </c>
      <c r="E14" s="66">
        <v>3</v>
      </c>
      <c r="F14" s="55">
        <f t="shared" si="0"/>
        <v>630</v>
      </c>
      <c r="G14" s="56">
        <v>100</v>
      </c>
      <c r="H14" s="56">
        <v>95</v>
      </c>
      <c r="I14" s="56">
        <v>80</v>
      </c>
      <c r="J14" s="56">
        <v>80</v>
      </c>
      <c r="K14" s="56">
        <v>80</v>
      </c>
      <c r="L14" s="56">
        <v>85</v>
      </c>
      <c r="M14" s="57" t="s">
        <v>75</v>
      </c>
      <c r="N14" s="58"/>
      <c r="O14" s="59" t="s">
        <v>76</v>
      </c>
      <c r="P14" s="58" t="s">
        <v>77</v>
      </c>
      <c r="Q14" s="58" t="s">
        <v>78</v>
      </c>
      <c r="R14" s="58" t="s">
        <v>79</v>
      </c>
      <c r="S14" s="58" t="s">
        <v>54</v>
      </c>
      <c r="T14" s="58" t="s">
        <v>55</v>
      </c>
      <c r="U14" s="58" t="s">
        <v>56</v>
      </c>
      <c r="V14" s="58" t="s">
        <v>57</v>
      </c>
      <c r="W14" s="58" t="s">
        <v>80</v>
      </c>
      <c r="X14" s="58" t="s">
        <v>81</v>
      </c>
      <c r="Y14" s="58" t="s">
        <v>59</v>
      </c>
      <c r="Z14" s="58" t="s">
        <v>89</v>
      </c>
      <c r="AA14" s="58"/>
      <c r="AB14" s="58"/>
      <c r="AC14" s="58"/>
      <c r="AD14" s="60"/>
      <c r="AE14" s="58"/>
      <c r="AF14" s="58"/>
      <c r="AG14" s="58"/>
      <c r="AH14" s="58"/>
      <c r="AI14" s="58"/>
      <c r="AJ14" s="61">
        <f>COUNTA(O14:Z14)</f>
        <v>12</v>
      </c>
      <c r="AK14" s="61">
        <f t="shared" si="1"/>
        <v>420</v>
      </c>
      <c r="AL14" s="62">
        <f t="shared" si="3"/>
        <v>1</v>
      </c>
      <c r="AM14" s="62">
        <f t="shared" si="4"/>
        <v>2</v>
      </c>
      <c r="AN14" s="63"/>
      <c r="AO14" s="56">
        <v>0.25</v>
      </c>
      <c r="AP14" s="64">
        <f t="shared" si="2"/>
        <v>3</v>
      </c>
      <c r="AQ14" s="65">
        <f t="shared" si="5"/>
        <v>4.8624999999999998</v>
      </c>
      <c r="AR14" s="65"/>
      <c r="AS14" s="65"/>
      <c r="AT14" s="56"/>
      <c r="AU14" s="17"/>
      <c r="AV14" s="11"/>
      <c r="AW14" s="18"/>
      <c r="AX14" s="19"/>
      <c r="AZ14" s="27">
        <v>401435602</v>
      </c>
      <c r="BA14" s="26" t="s">
        <v>110</v>
      </c>
      <c r="BB14" s="26" t="s">
        <v>111</v>
      </c>
      <c r="BC14" s="28">
        <v>428</v>
      </c>
      <c r="BD14" s="26"/>
      <c r="BF14" s="6"/>
      <c r="BG14" s="4"/>
      <c r="BH14" s="4"/>
      <c r="BI14" s="7"/>
      <c r="BL14" s="6"/>
      <c r="BM14" s="4"/>
      <c r="BN14" s="4"/>
      <c r="BO14" s="7"/>
    </row>
    <row r="15" spans="1:67" ht="24.95" customHeight="1" thickBot="1">
      <c r="A15" s="50">
        <v>13</v>
      </c>
      <c r="B15" s="51">
        <v>401435602</v>
      </c>
      <c r="C15" s="52" t="s">
        <v>112</v>
      </c>
      <c r="D15" s="53" t="s">
        <v>42</v>
      </c>
      <c r="E15" s="54"/>
      <c r="F15" s="55">
        <f t="shared" si="0"/>
        <v>428</v>
      </c>
      <c r="G15" s="56" t="s">
        <v>44</v>
      </c>
      <c r="H15" s="56">
        <v>58</v>
      </c>
      <c r="I15" s="56">
        <v>100</v>
      </c>
      <c r="J15" s="56">
        <v>80</v>
      </c>
      <c r="K15" s="56">
        <v>80</v>
      </c>
      <c r="L15" s="56">
        <v>100</v>
      </c>
      <c r="M15" s="57" t="s">
        <v>75</v>
      </c>
      <c r="N15" s="58"/>
      <c r="O15" s="59" t="s">
        <v>76</v>
      </c>
      <c r="P15" s="58"/>
      <c r="Q15" s="58" t="s">
        <v>78</v>
      </c>
      <c r="R15" s="58" t="s">
        <v>113</v>
      </c>
      <c r="S15" s="58" t="s">
        <v>114</v>
      </c>
      <c r="T15" s="58" t="s">
        <v>55</v>
      </c>
      <c r="U15" s="58" t="s">
        <v>44</v>
      </c>
      <c r="V15" s="58"/>
      <c r="W15" s="58"/>
      <c r="X15" s="58"/>
      <c r="Y15" s="58"/>
      <c r="Z15" s="58"/>
      <c r="AA15" s="58"/>
      <c r="AB15" s="58"/>
      <c r="AC15" s="58"/>
      <c r="AD15" s="60" t="s">
        <v>61</v>
      </c>
      <c r="AE15" s="58"/>
      <c r="AF15" s="58"/>
      <c r="AG15" s="58"/>
      <c r="AH15" s="58"/>
      <c r="AI15" s="58"/>
      <c r="AJ15" s="61">
        <f>COUNTA(O15:W15)</f>
        <v>6</v>
      </c>
      <c r="AK15" s="61">
        <f t="shared" si="1"/>
        <v>418</v>
      </c>
      <c r="AL15" s="62">
        <f t="shared" si="3"/>
        <v>1</v>
      </c>
      <c r="AM15" s="62">
        <f t="shared" si="4"/>
        <v>2</v>
      </c>
      <c r="AN15" s="63"/>
      <c r="AO15" s="56"/>
      <c r="AP15" s="64">
        <f t="shared" si="2"/>
        <v>0</v>
      </c>
      <c r="AQ15" s="65">
        <f t="shared" si="5"/>
        <v>3</v>
      </c>
      <c r="AR15" s="65"/>
      <c r="AS15" s="65"/>
      <c r="AT15" s="56"/>
      <c r="AU15" s="20" t="s">
        <v>115</v>
      </c>
      <c r="AV15" s="21" t="e">
        <f>SUM(AV9:AV14)</f>
        <v>#N/A</v>
      </c>
      <c r="AW15" s="22"/>
      <c r="AX15" s="23"/>
      <c r="AZ15" s="27">
        <v>401434295</v>
      </c>
      <c r="BA15" s="26" t="s">
        <v>116</v>
      </c>
      <c r="BB15" s="26" t="s">
        <v>117</v>
      </c>
      <c r="BC15" s="28">
        <v>375</v>
      </c>
      <c r="BD15" s="28"/>
      <c r="BF15" s="6"/>
      <c r="BG15" s="4"/>
      <c r="BH15" s="4"/>
      <c r="BI15" s="4"/>
      <c r="BL15" s="6"/>
      <c r="BM15" s="4"/>
      <c r="BN15" s="4"/>
      <c r="BO15" s="4"/>
    </row>
    <row r="16" spans="1:67" ht="24.95" customHeight="1">
      <c r="A16" s="50">
        <v>14</v>
      </c>
      <c r="B16" s="51">
        <v>403411162</v>
      </c>
      <c r="C16" s="52" t="s">
        <v>118</v>
      </c>
      <c r="D16" s="53" t="s">
        <v>42</v>
      </c>
      <c r="E16" s="54"/>
      <c r="F16" s="55" t="str">
        <f t="shared" si="0"/>
        <v/>
      </c>
      <c r="G16" s="56" t="s">
        <v>43</v>
      </c>
      <c r="H16" s="56" t="s">
        <v>44</v>
      </c>
      <c r="I16" s="56" t="s">
        <v>44</v>
      </c>
      <c r="J16" s="56"/>
      <c r="K16" s="56" t="s">
        <v>44</v>
      </c>
      <c r="L16" s="56"/>
      <c r="M16" s="57" t="s">
        <v>43</v>
      </c>
      <c r="N16" s="58"/>
      <c r="O16" s="59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60"/>
      <c r="AE16" s="58"/>
      <c r="AF16" s="58"/>
      <c r="AG16" s="58"/>
      <c r="AH16" s="58"/>
      <c r="AI16" s="58"/>
      <c r="AJ16" s="61">
        <f>COUNTA(O16:W16)</f>
        <v>0</v>
      </c>
      <c r="AK16" s="61">
        <f t="shared" si="1"/>
        <v>0</v>
      </c>
      <c r="AL16" s="62">
        <f t="shared" si="3"/>
        <v>0</v>
      </c>
      <c r="AM16" s="62">
        <f t="shared" si="4"/>
        <v>0</v>
      </c>
      <c r="AN16" s="63"/>
      <c r="AO16" s="56"/>
      <c r="AP16" s="64">
        <f t="shared" si="2"/>
        <v>0</v>
      </c>
      <c r="AQ16" s="65">
        <f t="shared" si="5"/>
        <v>0</v>
      </c>
      <c r="AR16" s="65"/>
      <c r="AS16" s="65"/>
      <c r="AT16" s="56"/>
      <c r="AZ16" s="27">
        <v>402411112</v>
      </c>
      <c r="BA16" s="26" t="s">
        <v>119</v>
      </c>
      <c r="BB16" s="26" t="s">
        <v>120</v>
      </c>
      <c r="BC16" s="28">
        <v>574</v>
      </c>
      <c r="BD16" s="28"/>
      <c r="BF16" s="6"/>
      <c r="BG16" s="4"/>
      <c r="BH16" s="4"/>
      <c r="BI16" s="4"/>
      <c r="BL16" s="6"/>
      <c r="BM16" s="4"/>
      <c r="BN16" s="4"/>
      <c r="BO16" s="4"/>
    </row>
    <row r="17" spans="1:67" ht="24.95" customHeight="1">
      <c r="A17" s="50">
        <v>16</v>
      </c>
      <c r="B17" s="51">
        <v>402411112</v>
      </c>
      <c r="C17" s="52" t="s">
        <v>121</v>
      </c>
      <c r="D17" s="53" t="s">
        <v>42</v>
      </c>
      <c r="E17" s="66">
        <v>9.25</v>
      </c>
      <c r="F17" s="55">
        <f t="shared" si="0"/>
        <v>574</v>
      </c>
      <c r="G17" s="56">
        <v>100</v>
      </c>
      <c r="H17" s="56">
        <v>99</v>
      </c>
      <c r="I17" s="56">
        <v>95</v>
      </c>
      <c r="J17" s="56">
        <v>100</v>
      </c>
      <c r="K17" s="56">
        <v>100</v>
      </c>
      <c r="L17" s="67"/>
      <c r="M17" s="68" t="s">
        <v>122</v>
      </c>
      <c r="N17" s="58"/>
      <c r="O17" s="59"/>
      <c r="P17" s="58" t="s">
        <v>77</v>
      </c>
      <c r="Q17" s="58" t="s">
        <v>78</v>
      </c>
      <c r="R17" s="58" t="s">
        <v>75</v>
      </c>
      <c r="S17" s="58" t="s">
        <v>54</v>
      </c>
      <c r="T17" s="58" t="s">
        <v>55</v>
      </c>
      <c r="U17" s="58" t="s">
        <v>56</v>
      </c>
      <c r="V17" s="58" t="s">
        <v>57</v>
      </c>
      <c r="W17" s="58" t="s">
        <v>80</v>
      </c>
      <c r="X17" s="58" t="s">
        <v>81</v>
      </c>
      <c r="Y17" s="58" t="s">
        <v>88</v>
      </c>
      <c r="Z17" s="58" t="s">
        <v>89</v>
      </c>
      <c r="AA17" s="58"/>
      <c r="AB17" s="58"/>
      <c r="AC17" s="58"/>
      <c r="AD17" s="60"/>
      <c r="AE17" s="58"/>
      <c r="AF17" s="58"/>
      <c r="AG17" s="58"/>
      <c r="AH17" s="58"/>
      <c r="AI17" s="58"/>
      <c r="AJ17" s="61">
        <f>COUNTA(O17:Z17)</f>
        <v>11</v>
      </c>
      <c r="AK17" s="61">
        <f t="shared" si="1"/>
        <v>394</v>
      </c>
      <c r="AL17" s="62">
        <f t="shared" si="3"/>
        <v>1</v>
      </c>
      <c r="AM17" s="62">
        <f t="shared" si="4"/>
        <v>1.97</v>
      </c>
      <c r="AN17" s="63"/>
      <c r="AO17" s="56">
        <v>13.75</v>
      </c>
      <c r="AP17" s="64">
        <f t="shared" si="2"/>
        <v>9.25</v>
      </c>
      <c r="AQ17" s="65">
        <f t="shared" si="5"/>
        <v>11.9575</v>
      </c>
      <c r="AR17" s="65"/>
      <c r="AS17" s="65"/>
      <c r="AT17" s="56"/>
      <c r="AZ17" s="27">
        <v>400434622</v>
      </c>
      <c r="BA17" s="26" t="s">
        <v>123</v>
      </c>
      <c r="BB17" s="26" t="s">
        <v>124</v>
      </c>
      <c r="BC17" s="26" t="s">
        <v>44</v>
      </c>
      <c r="BD17" s="26"/>
      <c r="BF17" s="6"/>
      <c r="BG17" s="4"/>
      <c r="BH17" s="4"/>
      <c r="BI17" s="4"/>
      <c r="BL17" s="6"/>
      <c r="BM17" s="4"/>
      <c r="BN17" s="4"/>
      <c r="BO17" s="4"/>
    </row>
    <row r="18" spans="1:67" ht="24.95" customHeight="1">
      <c r="A18" s="50">
        <v>16.5</v>
      </c>
      <c r="B18" s="51">
        <v>400435706</v>
      </c>
      <c r="C18" s="52" t="s">
        <v>125</v>
      </c>
      <c r="D18" s="53" t="s">
        <v>100</v>
      </c>
      <c r="E18" s="66">
        <v>1</v>
      </c>
      <c r="F18" s="55">
        <f t="shared" si="0"/>
        <v>570</v>
      </c>
      <c r="G18" s="56" t="s">
        <v>44</v>
      </c>
      <c r="H18" s="56">
        <v>95</v>
      </c>
      <c r="I18" s="56">
        <v>85</v>
      </c>
      <c r="J18" s="56">
        <v>100</v>
      </c>
      <c r="K18" s="56">
        <v>100</v>
      </c>
      <c r="L18" s="56">
        <v>90</v>
      </c>
      <c r="M18" s="57" t="s">
        <v>75</v>
      </c>
      <c r="N18" s="58"/>
      <c r="O18" s="59" t="s">
        <v>76</v>
      </c>
      <c r="P18" s="58" t="s">
        <v>77</v>
      </c>
      <c r="Q18" s="58" t="s">
        <v>78</v>
      </c>
      <c r="R18" s="58"/>
      <c r="S18" s="58"/>
      <c r="T18" s="58" t="s">
        <v>55</v>
      </c>
      <c r="U18" s="58" t="s">
        <v>56</v>
      </c>
      <c r="V18" s="58"/>
      <c r="W18" s="58"/>
      <c r="X18" s="58"/>
      <c r="Y18" s="58"/>
      <c r="Z18" s="58"/>
      <c r="AA18" s="58"/>
      <c r="AB18" s="58"/>
      <c r="AC18" s="58"/>
      <c r="AD18" s="60"/>
      <c r="AE18" s="58"/>
      <c r="AF18" s="58"/>
      <c r="AG18" s="58"/>
      <c r="AH18" s="58"/>
      <c r="AI18" s="58"/>
      <c r="AJ18" s="61">
        <f>COUNTA(O18:W18)</f>
        <v>5</v>
      </c>
      <c r="AK18" s="61">
        <f t="shared" si="1"/>
        <v>470</v>
      </c>
      <c r="AL18" s="62">
        <f t="shared" si="3"/>
        <v>0.83333333333333337</v>
      </c>
      <c r="AM18" s="62">
        <f t="shared" si="4"/>
        <v>2</v>
      </c>
      <c r="AN18" s="63"/>
      <c r="AO18" s="56"/>
      <c r="AP18" s="64">
        <f t="shared" si="2"/>
        <v>1</v>
      </c>
      <c r="AQ18" s="65">
        <f t="shared" si="5"/>
        <v>3.4333333333333336</v>
      </c>
      <c r="AR18" s="65"/>
      <c r="AS18" s="65"/>
      <c r="AT18" s="56"/>
      <c r="AZ18" s="27">
        <v>402434013</v>
      </c>
      <c r="BA18" s="26" t="s">
        <v>126</v>
      </c>
      <c r="BB18" s="26" t="s">
        <v>127</v>
      </c>
      <c r="BC18" s="28">
        <v>325</v>
      </c>
      <c r="BD18" s="26"/>
      <c r="BF18" s="6"/>
      <c r="BG18" s="4"/>
      <c r="BH18" s="4"/>
      <c r="BI18" s="4"/>
      <c r="BL18" s="6"/>
      <c r="BM18" s="4"/>
      <c r="BN18" s="4"/>
      <c r="BO18" s="4"/>
    </row>
    <row r="19" spans="1:67" ht="24.95" customHeight="1">
      <c r="A19" s="50">
        <v>17</v>
      </c>
      <c r="B19" s="51">
        <v>400434093</v>
      </c>
      <c r="C19" s="52" t="s">
        <v>128</v>
      </c>
      <c r="D19" s="53" t="s">
        <v>100</v>
      </c>
      <c r="E19" s="66">
        <v>6</v>
      </c>
      <c r="F19" s="55">
        <f t="shared" si="0"/>
        <v>445</v>
      </c>
      <c r="G19" s="56" t="s">
        <v>44</v>
      </c>
      <c r="H19" s="56">
        <v>95</v>
      </c>
      <c r="I19" s="56">
        <v>80</v>
      </c>
      <c r="J19" s="56">
        <v>70</v>
      </c>
      <c r="K19" s="56">
        <v>70</v>
      </c>
      <c r="L19" s="56">
        <v>100</v>
      </c>
      <c r="M19" s="57" t="s">
        <v>75</v>
      </c>
      <c r="N19" s="58"/>
      <c r="O19" s="59" t="s">
        <v>76</v>
      </c>
      <c r="P19" s="58" t="s">
        <v>77</v>
      </c>
      <c r="Q19" s="58" t="s">
        <v>78</v>
      </c>
      <c r="R19" s="58" t="s">
        <v>113</v>
      </c>
      <c r="S19" s="58" t="s">
        <v>54</v>
      </c>
      <c r="T19" s="58"/>
      <c r="U19" s="58" t="s">
        <v>56</v>
      </c>
      <c r="V19" s="58" t="s">
        <v>57</v>
      </c>
      <c r="W19" s="58" t="s">
        <v>80</v>
      </c>
      <c r="X19" s="58" t="s">
        <v>81</v>
      </c>
      <c r="Y19" s="58" t="s">
        <v>59</v>
      </c>
      <c r="Z19" s="58" t="s">
        <v>75</v>
      </c>
      <c r="AA19" s="58"/>
      <c r="AB19" s="58"/>
      <c r="AC19" s="58"/>
      <c r="AD19" s="60"/>
      <c r="AE19" s="58"/>
      <c r="AF19" s="58"/>
      <c r="AG19" s="58"/>
      <c r="AH19" s="58"/>
      <c r="AI19" s="58"/>
      <c r="AJ19" s="61">
        <f>COUNTA(O19:Z19)</f>
        <v>11</v>
      </c>
      <c r="AK19" s="61">
        <f t="shared" si="1"/>
        <v>415</v>
      </c>
      <c r="AL19" s="62">
        <f t="shared" si="3"/>
        <v>1</v>
      </c>
      <c r="AM19" s="62">
        <f t="shared" si="4"/>
        <v>2</v>
      </c>
      <c r="AN19" s="63"/>
      <c r="AO19" s="56">
        <v>9.25</v>
      </c>
      <c r="AP19" s="64">
        <f t="shared" si="2"/>
        <v>6</v>
      </c>
      <c r="AQ19" s="65">
        <f t="shared" si="5"/>
        <v>8.9124999999999996</v>
      </c>
      <c r="AR19" s="65"/>
      <c r="AS19" s="65"/>
      <c r="AT19" s="56"/>
      <c r="AZ19" s="27">
        <v>401451213</v>
      </c>
      <c r="BA19" s="26" t="s">
        <v>129</v>
      </c>
      <c r="BB19" s="26" t="s">
        <v>130</v>
      </c>
      <c r="BC19" s="28">
        <v>100</v>
      </c>
      <c r="BD19" s="28"/>
      <c r="BF19" s="6"/>
      <c r="BG19" s="4"/>
      <c r="BH19" s="4"/>
      <c r="BI19" s="4"/>
      <c r="BL19" s="6"/>
      <c r="BM19" s="4"/>
      <c r="BN19" s="4"/>
      <c r="BO19" s="7"/>
    </row>
    <row r="20" spans="1:67" ht="24.95" customHeight="1">
      <c r="A20" s="50">
        <v>18</v>
      </c>
      <c r="B20" s="51">
        <v>400411184</v>
      </c>
      <c r="C20" s="52"/>
      <c r="D20" s="53" t="s">
        <v>42</v>
      </c>
      <c r="E20" s="54"/>
      <c r="F20" s="55" t="str">
        <f t="shared" si="0"/>
        <v/>
      </c>
      <c r="G20" s="56" t="s">
        <v>43</v>
      </c>
      <c r="H20" s="56" t="s">
        <v>44</v>
      </c>
      <c r="I20" s="56" t="s">
        <v>44</v>
      </c>
      <c r="J20" s="56"/>
      <c r="K20" s="56" t="s">
        <v>44</v>
      </c>
      <c r="L20" s="56"/>
      <c r="M20" s="57" t="s">
        <v>43</v>
      </c>
      <c r="N20" s="58"/>
      <c r="O20" s="59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60"/>
      <c r="AE20" s="58"/>
      <c r="AF20" s="58"/>
      <c r="AG20" s="58"/>
      <c r="AH20" s="58"/>
      <c r="AI20" s="58"/>
      <c r="AJ20" s="61">
        <f t="shared" ref="AJ20:AJ26" si="6">COUNTA(O20:W20)</f>
        <v>0</v>
      </c>
      <c r="AK20" s="61">
        <f t="shared" si="1"/>
        <v>0</v>
      </c>
      <c r="AL20" s="62">
        <f t="shared" si="3"/>
        <v>0</v>
      </c>
      <c r="AM20" s="62">
        <f t="shared" si="4"/>
        <v>0</v>
      </c>
      <c r="AN20" s="63"/>
      <c r="AO20" s="56"/>
      <c r="AP20" s="64">
        <f t="shared" si="2"/>
        <v>0</v>
      </c>
      <c r="AQ20" s="65">
        <f t="shared" si="5"/>
        <v>0</v>
      </c>
      <c r="AR20" s="65"/>
      <c r="AS20" s="65"/>
      <c r="AT20" s="56"/>
      <c r="AZ20" s="27">
        <v>401433226</v>
      </c>
      <c r="BA20" s="26" t="s">
        <v>102</v>
      </c>
      <c r="BB20" s="26" t="s">
        <v>131</v>
      </c>
      <c r="BC20" s="28">
        <v>223</v>
      </c>
      <c r="BD20" s="26"/>
      <c r="BF20" s="6"/>
      <c r="BG20" s="4"/>
      <c r="BH20" s="4"/>
      <c r="BI20" s="4"/>
      <c r="BL20" s="6"/>
      <c r="BM20" s="4"/>
      <c r="BN20" s="4"/>
      <c r="BO20" s="4"/>
    </row>
    <row r="21" spans="1:67" ht="24.95" customHeight="1">
      <c r="A21" s="50">
        <v>19</v>
      </c>
      <c r="B21" s="51">
        <v>403411146</v>
      </c>
      <c r="C21" s="52" t="s">
        <v>132</v>
      </c>
      <c r="D21" s="53" t="s">
        <v>42</v>
      </c>
      <c r="E21" s="54"/>
      <c r="F21" s="55" t="str">
        <f t="shared" si="0"/>
        <v/>
      </c>
      <c r="G21" s="56" t="s">
        <v>43</v>
      </c>
      <c r="H21" s="56" t="s">
        <v>43</v>
      </c>
      <c r="I21" s="56" t="s">
        <v>43</v>
      </c>
      <c r="J21" s="56"/>
      <c r="K21" s="56" t="s">
        <v>43</v>
      </c>
      <c r="L21" s="56" t="s">
        <v>43</v>
      </c>
      <c r="M21" s="57" t="s">
        <v>43</v>
      </c>
      <c r="N21" s="58"/>
      <c r="O21" s="59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60"/>
      <c r="AE21" s="58"/>
      <c r="AF21" s="58"/>
      <c r="AG21" s="58"/>
      <c r="AH21" s="58"/>
      <c r="AI21" s="58"/>
      <c r="AJ21" s="61">
        <f t="shared" si="6"/>
        <v>0</v>
      </c>
      <c r="AK21" s="61">
        <f t="shared" si="1"/>
        <v>0</v>
      </c>
      <c r="AL21" s="62">
        <f t="shared" si="3"/>
        <v>0</v>
      </c>
      <c r="AM21" s="62">
        <f t="shared" si="4"/>
        <v>0</v>
      </c>
      <c r="AN21" s="63"/>
      <c r="AO21" s="56"/>
      <c r="AP21" s="64">
        <f t="shared" si="2"/>
        <v>0</v>
      </c>
      <c r="AQ21" s="65">
        <f t="shared" si="5"/>
        <v>0</v>
      </c>
      <c r="AR21" s="65"/>
      <c r="AS21" s="65"/>
      <c r="AT21" s="56"/>
      <c r="AZ21" s="27">
        <v>401433355</v>
      </c>
      <c r="BA21" s="26" t="s">
        <v>133</v>
      </c>
      <c r="BB21" s="26" t="s">
        <v>134</v>
      </c>
      <c r="BC21" s="28">
        <v>275</v>
      </c>
      <c r="BD21" s="28"/>
      <c r="BF21" s="6"/>
      <c r="BG21" s="4"/>
      <c r="BH21" s="4"/>
      <c r="BI21" s="4"/>
      <c r="BL21" s="6"/>
      <c r="BM21" s="4"/>
      <c r="BN21" s="4"/>
      <c r="BO21" s="7"/>
    </row>
    <row r="22" spans="1:67" ht="24.95" customHeight="1">
      <c r="A22" s="50">
        <v>20</v>
      </c>
      <c r="B22" s="51">
        <v>401433113</v>
      </c>
      <c r="C22" s="52" t="s">
        <v>135</v>
      </c>
      <c r="D22" s="53" t="s">
        <v>42</v>
      </c>
      <c r="E22" s="54"/>
      <c r="F22" s="55" t="str">
        <f t="shared" si="0"/>
        <v/>
      </c>
      <c r="G22" s="56" t="s">
        <v>43</v>
      </c>
      <c r="H22" s="56" t="s">
        <v>43</v>
      </c>
      <c r="I22" s="56" t="s">
        <v>43</v>
      </c>
      <c r="J22" s="56"/>
      <c r="K22" s="56" t="s">
        <v>43</v>
      </c>
      <c r="L22" s="56" t="s">
        <v>43</v>
      </c>
      <c r="M22" s="57" t="s">
        <v>43</v>
      </c>
      <c r="N22" s="58"/>
      <c r="O22" s="59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60"/>
      <c r="AE22" s="58"/>
      <c r="AF22" s="58"/>
      <c r="AG22" s="58"/>
      <c r="AH22" s="58"/>
      <c r="AI22" s="58"/>
      <c r="AJ22" s="61">
        <f t="shared" si="6"/>
        <v>0</v>
      </c>
      <c r="AK22" s="61">
        <f t="shared" si="1"/>
        <v>0</v>
      </c>
      <c r="AL22" s="62">
        <f t="shared" si="3"/>
        <v>0</v>
      </c>
      <c r="AM22" s="62">
        <f t="shared" si="4"/>
        <v>0</v>
      </c>
      <c r="AN22" s="63"/>
      <c r="AO22" s="56"/>
      <c r="AP22" s="64">
        <f t="shared" si="2"/>
        <v>0</v>
      </c>
      <c r="AQ22" s="65">
        <f t="shared" si="5"/>
        <v>0</v>
      </c>
      <c r="AR22" s="65"/>
      <c r="AS22" s="65"/>
      <c r="AT22" s="56"/>
      <c r="AZ22" s="27"/>
      <c r="BA22" s="26"/>
      <c r="BB22" s="26"/>
      <c r="BC22" s="28"/>
      <c r="BD22" s="26"/>
      <c r="BF22" s="6"/>
      <c r="BG22" s="4"/>
      <c r="BH22" s="4"/>
      <c r="BI22" s="4"/>
      <c r="BL22" s="6"/>
      <c r="BM22" s="4"/>
      <c r="BN22" s="4"/>
      <c r="BO22" s="4"/>
    </row>
    <row r="23" spans="1:67" ht="24.95" customHeight="1">
      <c r="A23" s="50">
        <v>21</v>
      </c>
      <c r="B23" s="51">
        <v>400433161</v>
      </c>
      <c r="C23" s="52" t="s">
        <v>136</v>
      </c>
      <c r="D23" s="53" t="s">
        <v>42</v>
      </c>
      <c r="E23" s="54"/>
      <c r="F23" s="55" t="str">
        <f t="shared" si="0"/>
        <v/>
      </c>
      <c r="G23" s="56" t="s">
        <v>43</v>
      </c>
      <c r="H23" s="56" t="s">
        <v>43</v>
      </c>
      <c r="I23" s="56" t="s">
        <v>43</v>
      </c>
      <c r="J23" s="56"/>
      <c r="K23" s="56" t="s">
        <v>43</v>
      </c>
      <c r="L23" s="56"/>
      <c r="M23" s="57" t="s">
        <v>43</v>
      </c>
      <c r="N23" s="58"/>
      <c r="O23" s="59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60"/>
      <c r="AE23" s="58"/>
      <c r="AF23" s="58"/>
      <c r="AG23" s="58"/>
      <c r="AH23" s="58"/>
      <c r="AI23" s="58"/>
      <c r="AJ23" s="61">
        <f t="shared" si="6"/>
        <v>0</v>
      </c>
      <c r="AK23" s="61">
        <f t="shared" si="1"/>
        <v>0</v>
      </c>
      <c r="AL23" s="62">
        <f t="shared" si="3"/>
        <v>0</v>
      </c>
      <c r="AM23" s="62">
        <f t="shared" si="4"/>
        <v>0</v>
      </c>
      <c r="AN23" s="63"/>
      <c r="AO23" s="56"/>
      <c r="AP23" s="64">
        <f t="shared" si="2"/>
        <v>0</v>
      </c>
      <c r="AQ23" s="65">
        <f t="shared" si="5"/>
        <v>0</v>
      </c>
      <c r="AR23" s="65"/>
      <c r="AS23" s="65"/>
      <c r="AT23" s="56"/>
      <c r="AZ23" s="27"/>
      <c r="BA23" s="26"/>
      <c r="BB23" s="26"/>
      <c r="BC23" s="28"/>
      <c r="BF23" s="6"/>
      <c r="BG23" s="4"/>
      <c r="BH23" s="4"/>
      <c r="BI23" s="4"/>
      <c r="BL23" s="6"/>
      <c r="BM23" s="4"/>
      <c r="BN23" s="4"/>
      <c r="BO23" s="4"/>
    </row>
    <row r="24" spans="1:67" ht="24.95" customHeight="1">
      <c r="A24" s="50">
        <v>22</v>
      </c>
      <c r="B24" s="51">
        <v>401437048</v>
      </c>
      <c r="C24" s="52" t="s">
        <v>137</v>
      </c>
      <c r="D24" s="53" t="s">
        <v>42</v>
      </c>
      <c r="E24" s="54">
        <v>12</v>
      </c>
      <c r="F24" s="55">
        <f t="shared" si="0"/>
        <v>633</v>
      </c>
      <c r="G24" s="56">
        <v>100</v>
      </c>
      <c r="H24" s="56">
        <v>58</v>
      </c>
      <c r="I24" s="56">
        <v>100</v>
      </c>
      <c r="J24" s="56">
        <v>75</v>
      </c>
      <c r="K24" s="56">
        <v>75</v>
      </c>
      <c r="L24" s="56">
        <v>100</v>
      </c>
      <c r="M24" s="57" t="s">
        <v>75</v>
      </c>
      <c r="N24" s="58" t="s">
        <v>81</v>
      </c>
      <c r="O24" s="59" t="s">
        <v>76</v>
      </c>
      <c r="P24" s="58" t="s">
        <v>77</v>
      </c>
      <c r="Q24" s="58" t="s">
        <v>78</v>
      </c>
      <c r="R24" s="58" t="s">
        <v>75</v>
      </c>
      <c r="S24" s="58"/>
      <c r="T24" s="58" t="s">
        <v>138</v>
      </c>
      <c r="U24" s="58" t="s">
        <v>56</v>
      </c>
      <c r="V24" s="58" t="s">
        <v>57</v>
      </c>
      <c r="W24" s="58" t="s">
        <v>80</v>
      </c>
      <c r="X24" s="58" t="s">
        <v>81</v>
      </c>
      <c r="Y24" s="58" t="s">
        <v>88</v>
      </c>
      <c r="Z24" s="58" t="s">
        <v>89</v>
      </c>
      <c r="AA24" s="58"/>
      <c r="AB24" s="58"/>
      <c r="AC24" s="58"/>
      <c r="AD24" s="60" t="s">
        <v>61</v>
      </c>
      <c r="AE24" s="58"/>
      <c r="AF24" s="58"/>
      <c r="AG24" s="58"/>
      <c r="AH24" s="58"/>
      <c r="AI24" s="58"/>
      <c r="AJ24" s="61">
        <f t="shared" si="6"/>
        <v>8</v>
      </c>
      <c r="AK24" s="61">
        <f t="shared" si="1"/>
        <v>408</v>
      </c>
      <c r="AL24" s="62">
        <f t="shared" si="3"/>
        <v>1</v>
      </c>
      <c r="AM24" s="62">
        <f t="shared" si="4"/>
        <v>2</v>
      </c>
      <c r="AN24" s="63"/>
      <c r="AO24" s="56">
        <v>15.75</v>
      </c>
      <c r="AP24" s="64">
        <f t="shared" si="2"/>
        <v>12</v>
      </c>
      <c r="AQ24" s="65">
        <f t="shared" si="5"/>
        <v>14.137499999999999</v>
      </c>
      <c r="AR24" s="65"/>
      <c r="AS24" s="65"/>
      <c r="AT24" s="56"/>
      <c r="AZ24" s="26" t="s">
        <v>38</v>
      </c>
      <c r="BA24" s="26" t="s">
        <v>39</v>
      </c>
      <c r="BB24" s="26" t="s">
        <v>5</v>
      </c>
      <c r="BC24" s="26" t="s">
        <v>40</v>
      </c>
      <c r="BF24" s="6"/>
      <c r="BG24" s="4"/>
      <c r="BH24" s="4"/>
      <c r="BI24" s="4"/>
      <c r="BL24" s="6"/>
      <c r="BM24" s="4"/>
      <c r="BN24" s="4"/>
      <c r="BO24" s="7"/>
    </row>
    <row r="25" spans="1:67" ht="24.95" customHeight="1">
      <c r="A25" s="50">
        <v>23</v>
      </c>
      <c r="B25" s="51"/>
      <c r="C25" s="52" t="s">
        <v>139</v>
      </c>
      <c r="D25" s="53" t="s">
        <v>42</v>
      </c>
      <c r="E25" s="54"/>
      <c r="F25" s="55" t="str">
        <f t="shared" si="0"/>
        <v/>
      </c>
      <c r="G25" s="56" t="s">
        <v>43</v>
      </c>
      <c r="H25" s="56" t="s">
        <v>43</v>
      </c>
      <c r="I25" s="56" t="s">
        <v>43</v>
      </c>
      <c r="J25" s="56"/>
      <c r="K25" s="56" t="s">
        <v>43</v>
      </c>
      <c r="L25" s="56"/>
      <c r="M25" s="57" t="s">
        <v>43</v>
      </c>
      <c r="N25" s="58"/>
      <c r="O25" s="59" t="s">
        <v>140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60"/>
      <c r="AE25" s="58"/>
      <c r="AF25" s="58"/>
      <c r="AG25" s="58"/>
      <c r="AH25" s="58"/>
      <c r="AI25" s="58"/>
      <c r="AJ25" s="61">
        <f t="shared" si="6"/>
        <v>1</v>
      </c>
      <c r="AK25" s="61">
        <f t="shared" si="1"/>
        <v>0</v>
      </c>
      <c r="AL25" s="62">
        <f t="shared" si="3"/>
        <v>0.16666666666666666</v>
      </c>
      <c r="AM25" s="62">
        <f t="shared" si="4"/>
        <v>0</v>
      </c>
      <c r="AN25" s="63"/>
      <c r="AO25" s="56"/>
      <c r="AP25" s="64">
        <f t="shared" si="2"/>
        <v>0</v>
      </c>
      <c r="AQ25" s="65">
        <f t="shared" si="5"/>
        <v>0.16666666666666666</v>
      </c>
      <c r="AR25" s="65"/>
      <c r="AS25" s="65"/>
      <c r="AT25" s="56"/>
      <c r="AZ25" s="27">
        <v>400450346</v>
      </c>
      <c r="BA25" s="26" t="s">
        <v>141</v>
      </c>
      <c r="BB25" s="26" t="s">
        <v>142</v>
      </c>
      <c r="BC25" s="26" t="s">
        <v>44</v>
      </c>
      <c r="BD25" s="26"/>
      <c r="BF25" s="6"/>
      <c r="BG25" s="4"/>
      <c r="BH25" s="4"/>
      <c r="BI25" s="7"/>
      <c r="BL25" s="6"/>
      <c r="BM25" s="4"/>
      <c r="BN25" s="4"/>
      <c r="BO25" s="4"/>
    </row>
    <row r="26" spans="1:67" ht="24.95" customHeight="1">
      <c r="A26" s="50">
        <v>24</v>
      </c>
      <c r="B26" s="51">
        <v>402411186</v>
      </c>
      <c r="C26" s="52" t="s">
        <v>143</v>
      </c>
      <c r="D26" s="53" t="s">
        <v>42</v>
      </c>
      <c r="E26" s="54"/>
      <c r="F26" s="55" t="str">
        <f t="shared" si="0"/>
        <v/>
      </c>
      <c r="G26" s="56" t="s">
        <v>43</v>
      </c>
      <c r="H26" s="56" t="s">
        <v>43</v>
      </c>
      <c r="I26" s="56" t="s">
        <v>43</v>
      </c>
      <c r="J26" s="56"/>
      <c r="K26" s="56" t="s">
        <v>43</v>
      </c>
      <c r="L26" s="56"/>
      <c r="M26" s="57" t="s">
        <v>43</v>
      </c>
      <c r="N26" s="58"/>
      <c r="O26" s="59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60"/>
      <c r="AE26" s="58"/>
      <c r="AF26" s="58"/>
      <c r="AG26" s="58"/>
      <c r="AH26" s="58"/>
      <c r="AI26" s="58"/>
      <c r="AJ26" s="61">
        <f t="shared" si="6"/>
        <v>0</v>
      </c>
      <c r="AK26" s="61">
        <f t="shared" si="1"/>
        <v>0</v>
      </c>
      <c r="AL26" s="62">
        <f t="shared" si="3"/>
        <v>0</v>
      </c>
      <c r="AM26" s="62">
        <f t="shared" si="4"/>
        <v>0</v>
      </c>
      <c r="AN26" s="63"/>
      <c r="AO26" s="56"/>
      <c r="AP26" s="64">
        <f t="shared" si="2"/>
        <v>0</v>
      </c>
      <c r="AQ26" s="65">
        <f t="shared" si="5"/>
        <v>0</v>
      </c>
      <c r="AR26" s="65"/>
      <c r="AS26" s="65"/>
      <c r="AT26" s="56"/>
      <c r="AZ26" s="27">
        <v>403411113</v>
      </c>
      <c r="BA26" s="26" t="s">
        <v>144</v>
      </c>
      <c r="BB26" s="26" t="s">
        <v>145</v>
      </c>
      <c r="BC26" s="26">
        <v>85</v>
      </c>
      <c r="BD26" s="26"/>
      <c r="BF26" s="6"/>
      <c r="BG26" s="4"/>
      <c r="BH26" s="4"/>
      <c r="BI26" s="7"/>
      <c r="BL26" s="6"/>
      <c r="BM26" s="4"/>
      <c r="BN26" s="4"/>
      <c r="BO26" s="7"/>
    </row>
    <row r="27" spans="1:67" ht="24.95" customHeight="1">
      <c r="A27" s="50">
        <v>24.5</v>
      </c>
      <c r="B27" s="51">
        <v>400434173</v>
      </c>
      <c r="C27" s="52" t="s">
        <v>146</v>
      </c>
      <c r="D27" s="53" t="s">
        <v>100</v>
      </c>
      <c r="E27" s="54">
        <v>14.5</v>
      </c>
      <c r="F27" s="55">
        <f t="shared" si="0"/>
        <v>90</v>
      </c>
      <c r="G27" s="56" t="s">
        <v>44</v>
      </c>
      <c r="H27" s="56" t="s">
        <v>44</v>
      </c>
      <c r="I27" s="56" t="s">
        <v>44</v>
      </c>
      <c r="J27" s="56"/>
      <c r="K27" s="56" t="s">
        <v>44</v>
      </c>
      <c r="L27" s="56"/>
      <c r="M27" s="57" t="s">
        <v>44</v>
      </c>
      <c r="N27" s="58" t="s">
        <v>75</v>
      </c>
      <c r="O27" s="59"/>
      <c r="P27" s="58" t="s">
        <v>147</v>
      </c>
      <c r="Q27" s="58"/>
      <c r="R27" s="58"/>
      <c r="S27" s="58"/>
      <c r="T27" s="58" t="s">
        <v>148</v>
      </c>
      <c r="U27" s="58"/>
      <c r="V27" s="58" t="s">
        <v>57</v>
      </c>
      <c r="W27" s="58" t="s">
        <v>80</v>
      </c>
      <c r="X27" s="58" t="s">
        <v>81</v>
      </c>
      <c r="Y27" s="58" t="s">
        <v>59</v>
      </c>
      <c r="Z27" s="58" t="s">
        <v>60</v>
      </c>
      <c r="AA27" s="58"/>
      <c r="AB27" s="58"/>
      <c r="AC27" s="58"/>
      <c r="AD27" s="60" t="s">
        <v>61</v>
      </c>
      <c r="AE27" s="58"/>
      <c r="AF27" s="58"/>
      <c r="AG27" s="58"/>
      <c r="AH27" s="58"/>
      <c r="AI27" s="58"/>
      <c r="AJ27" s="61">
        <f>COUNTA(O27:X27)</f>
        <v>5</v>
      </c>
      <c r="AK27" s="61">
        <f t="shared" si="1"/>
        <v>0</v>
      </c>
      <c r="AL27" s="62">
        <f t="shared" si="3"/>
        <v>0.83333333333333337</v>
      </c>
      <c r="AM27" s="62">
        <f t="shared" si="4"/>
        <v>0</v>
      </c>
      <c r="AN27" s="63"/>
      <c r="AO27" s="56">
        <v>10.5</v>
      </c>
      <c r="AP27" s="64">
        <f t="shared" si="2"/>
        <v>14.5</v>
      </c>
      <c r="AQ27" s="65">
        <f t="shared" si="5"/>
        <v>12.158333333333333</v>
      </c>
      <c r="AR27" s="65"/>
      <c r="AS27" s="65"/>
      <c r="AT27" s="56"/>
      <c r="AZ27" s="27">
        <v>400433684</v>
      </c>
      <c r="BA27" s="26" t="s">
        <v>64</v>
      </c>
      <c r="BB27" s="26" t="s">
        <v>149</v>
      </c>
      <c r="BC27" s="26">
        <v>180</v>
      </c>
      <c r="BD27" s="28"/>
      <c r="BF27" s="6"/>
      <c r="BG27" s="4"/>
      <c r="BH27" s="4"/>
      <c r="BI27" s="7"/>
      <c r="BL27" s="6"/>
      <c r="BM27" s="4"/>
      <c r="BN27" s="4"/>
      <c r="BO27" s="7"/>
    </row>
    <row r="28" spans="1:67" ht="24.95" customHeight="1">
      <c r="A28" s="50">
        <v>25</v>
      </c>
      <c r="B28" s="51">
        <v>400434622</v>
      </c>
      <c r="C28" s="52" t="s">
        <v>150</v>
      </c>
      <c r="D28" s="53" t="s">
        <v>42</v>
      </c>
      <c r="E28" s="54"/>
      <c r="F28" s="55" t="str">
        <f t="shared" si="0"/>
        <v>-</v>
      </c>
      <c r="G28" s="56" t="s">
        <v>44</v>
      </c>
      <c r="H28" s="56" t="s">
        <v>44</v>
      </c>
      <c r="I28" s="56" t="s">
        <v>44</v>
      </c>
      <c r="J28" s="56"/>
      <c r="K28" s="56" t="s">
        <v>44</v>
      </c>
      <c r="L28" s="56"/>
      <c r="M28" s="57" t="s">
        <v>43</v>
      </c>
      <c r="N28" s="58"/>
      <c r="O28" s="59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60"/>
      <c r="AE28" s="58"/>
      <c r="AF28" s="58"/>
      <c r="AG28" s="58"/>
      <c r="AH28" s="58"/>
      <c r="AI28" s="58"/>
      <c r="AJ28" s="61">
        <f>COUNTA(O28:W28)</f>
        <v>0</v>
      </c>
      <c r="AK28" s="61">
        <f t="shared" si="1"/>
        <v>0</v>
      </c>
      <c r="AL28" s="62">
        <f t="shared" si="3"/>
        <v>0</v>
      </c>
      <c r="AM28" s="62">
        <f t="shared" si="4"/>
        <v>0</v>
      </c>
      <c r="AN28" s="63"/>
      <c r="AO28" s="56"/>
      <c r="AP28" s="64">
        <f t="shared" si="2"/>
        <v>0</v>
      </c>
      <c r="AQ28" s="65">
        <f t="shared" si="5"/>
        <v>0</v>
      </c>
      <c r="AR28" s="65"/>
      <c r="AS28" s="65"/>
      <c r="AT28" s="56"/>
      <c r="AZ28" s="27">
        <v>403411121</v>
      </c>
      <c r="BA28" s="26" t="s">
        <v>85</v>
      </c>
      <c r="BB28" s="26" t="s">
        <v>151</v>
      </c>
      <c r="BC28" s="26">
        <v>155</v>
      </c>
      <c r="BD28" s="26"/>
      <c r="BF28" s="6"/>
      <c r="BG28" s="4"/>
      <c r="BH28" s="4"/>
      <c r="BI28" s="4"/>
      <c r="BL28" s="6"/>
      <c r="BM28" s="4"/>
      <c r="BN28" s="4"/>
      <c r="BO28" s="7"/>
    </row>
    <row r="29" spans="1:67" ht="24.95" customHeight="1">
      <c r="A29" s="50">
        <v>26</v>
      </c>
      <c r="B29" s="51">
        <v>402434013</v>
      </c>
      <c r="C29" s="52" t="s">
        <v>152</v>
      </c>
      <c r="D29" s="53" t="s">
        <v>42</v>
      </c>
      <c r="E29" s="54">
        <v>13.75</v>
      </c>
      <c r="F29" s="55">
        <f t="shared" si="0"/>
        <v>325</v>
      </c>
      <c r="G29" s="56" t="s">
        <v>44</v>
      </c>
      <c r="H29" s="56">
        <v>95</v>
      </c>
      <c r="I29" s="56" t="s">
        <v>44</v>
      </c>
      <c r="J29" s="56">
        <v>40</v>
      </c>
      <c r="K29" s="56">
        <v>40</v>
      </c>
      <c r="L29" s="56">
        <v>100</v>
      </c>
      <c r="M29" s="57" t="s">
        <v>75</v>
      </c>
      <c r="N29" s="58" t="s">
        <v>81</v>
      </c>
      <c r="O29" s="59" t="s">
        <v>76</v>
      </c>
      <c r="P29" s="58" t="s">
        <v>77</v>
      </c>
      <c r="Q29" s="58" t="s">
        <v>78</v>
      </c>
      <c r="R29" s="58"/>
      <c r="S29" s="58" t="s">
        <v>54</v>
      </c>
      <c r="T29" s="58" t="s">
        <v>55</v>
      </c>
      <c r="U29" s="58" t="s">
        <v>56</v>
      </c>
      <c r="V29" s="58" t="s">
        <v>57</v>
      </c>
      <c r="W29" s="58" t="s">
        <v>80</v>
      </c>
      <c r="X29" s="58" t="s">
        <v>81</v>
      </c>
      <c r="Y29" s="58" t="s">
        <v>59</v>
      </c>
      <c r="Z29" s="58" t="s">
        <v>60</v>
      </c>
      <c r="AA29" s="58"/>
      <c r="AB29" s="58"/>
      <c r="AC29" s="58"/>
      <c r="AD29" s="60"/>
      <c r="AE29" s="58"/>
      <c r="AF29" s="58"/>
      <c r="AG29" s="58"/>
      <c r="AH29" s="58"/>
      <c r="AI29" s="58"/>
      <c r="AJ29" s="61">
        <f>COUNTA(O29:W29)</f>
        <v>8</v>
      </c>
      <c r="AK29" s="61">
        <f t="shared" si="1"/>
        <v>275</v>
      </c>
      <c r="AL29" s="62">
        <f t="shared" si="3"/>
        <v>1</v>
      </c>
      <c r="AM29" s="62">
        <f t="shared" si="4"/>
        <v>1.375</v>
      </c>
      <c r="AN29" s="63"/>
      <c r="AO29" s="56">
        <v>14.75</v>
      </c>
      <c r="AP29" s="64">
        <f t="shared" si="2"/>
        <v>13.75</v>
      </c>
      <c r="AQ29" s="65">
        <f t="shared" si="5"/>
        <v>14.3125</v>
      </c>
      <c r="AR29" s="65"/>
      <c r="AS29" s="65"/>
      <c r="AT29" s="56"/>
      <c r="AZ29" s="27">
        <v>400435441</v>
      </c>
      <c r="BA29" s="26" t="s">
        <v>153</v>
      </c>
      <c r="BB29" s="26" t="s">
        <v>154</v>
      </c>
      <c r="BC29" s="28">
        <v>200</v>
      </c>
      <c r="BD29" s="28"/>
      <c r="BF29" s="6"/>
      <c r="BG29" s="4"/>
      <c r="BH29" s="4"/>
      <c r="BI29" s="7"/>
      <c r="BL29" s="6"/>
      <c r="BM29" s="4"/>
      <c r="BN29" s="4"/>
      <c r="BO29" s="4"/>
    </row>
    <row r="30" spans="1:67" ht="24.95" customHeight="1">
      <c r="A30" s="50">
        <v>27</v>
      </c>
      <c r="B30" s="51">
        <v>401434697</v>
      </c>
      <c r="C30" s="52" t="s">
        <v>155</v>
      </c>
      <c r="D30" s="53" t="s">
        <v>42</v>
      </c>
      <c r="E30" s="54"/>
      <c r="F30" s="55" t="str">
        <f t="shared" si="0"/>
        <v/>
      </c>
      <c r="G30" s="56" t="s">
        <v>43</v>
      </c>
      <c r="H30" s="56" t="s">
        <v>43</v>
      </c>
      <c r="I30" s="56" t="s">
        <v>43</v>
      </c>
      <c r="J30" s="56"/>
      <c r="K30" s="56" t="s">
        <v>43</v>
      </c>
      <c r="L30" s="56" t="s">
        <v>43</v>
      </c>
      <c r="M30" s="57" t="s">
        <v>43</v>
      </c>
      <c r="N30" s="58"/>
      <c r="O30" s="59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60"/>
      <c r="AE30" s="58"/>
      <c r="AF30" s="58"/>
      <c r="AG30" s="58"/>
      <c r="AH30" s="58"/>
      <c r="AI30" s="58"/>
      <c r="AJ30" s="61">
        <f>COUNTA(O30:W30)</f>
        <v>0</v>
      </c>
      <c r="AK30" s="61">
        <f t="shared" si="1"/>
        <v>0</v>
      </c>
      <c r="AL30" s="62">
        <f t="shared" si="3"/>
        <v>0</v>
      </c>
      <c r="AM30" s="62">
        <f t="shared" si="4"/>
        <v>0</v>
      </c>
      <c r="AN30" s="63"/>
      <c r="AO30" s="56"/>
      <c r="AP30" s="64">
        <f t="shared" si="2"/>
        <v>0</v>
      </c>
      <c r="AQ30" s="65">
        <f t="shared" si="5"/>
        <v>0</v>
      </c>
      <c r="AR30" s="65"/>
      <c r="AS30" s="65"/>
      <c r="AT30" s="56"/>
      <c r="AZ30" s="27">
        <v>403450992</v>
      </c>
      <c r="BA30" s="26" t="s">
        <v>156</v>
      </c>
      <c r="BB30" s="26" t="s">
        <v>157</v>
      </c>
      <c r="BC30" s="26" t="s">
        <v>44</v>
      </c>
      <c r="BD30" s="26"/>
      <c r="BF30" s="6"/>
      <c r="BG30" s="4"/>
      <c r="BH30" s="4"/>
      <c r="BI30" s="7"/>
      <c r="BL30" s="6"/>
      <c r="BM30" s="4"/>
      <c r="BN30" s="4"/>
      <c r="BO30" s="7"/>
    </row>
    <row r="31" spans="1:67" ht="24.95" customHeight="1">
      <c r="A31" s="50">
        <v>28</v>
      </c>
      <c r="B31" s="51"/>
      <c r="C31" s="52" t="s">
        <v>158</v>
      </c>
      <c r="D31" s="53"/>
      <c r="E31" s="54"/>
      <c r="F31" s="55" t="str">
        <f t="shared" si="0"/>
        <v/>
      </c>
      <c r="G31" s="56" t="s">
        <v>43</v>
      </c>
      <c r="H31" s="56" t="s">
        <v>43</v>
      </c>
      <c r="I31" s="56" t="s">
        <v>43</v>
      </c>
      <c r="J31" s="56"/>
      <c r="K31" s="56" t="s">
        <v>43</v>
      </c>
      <c r="L31" s="56"/>
      <c r="M31" s="57" t="s">
        <v>75</v>
      </c>
      <c r="N31" s="58"/>
      <c r="O31" s="59" t="s">
        <v>76</v>
      </c>
      <c r="P31" s="58" t="s">
        <v>77</v>
      </c>
      <c r="Q31" s="58"/>
      <c r="R31" s="58"/>
      <c r="S31" s="58"/>
      <c r="T31" s="58" t="s">
        <v>148</v>
      </c>
      <c r="U31" s="58"/>
      <c r="V31" s="58"/>
      <c r="W31" s="58" t="s">
        <v>80</v>
      </c>
      <c r="X31" s="58" t="s">
        <v>81</v>
      </c>
      <c r="Y31" s="58" t="s">
        <v>159</v>
      </c>
      <c r="Z31" s="58" t="s">
        <v>60</v>
      </c>
      <c r="AA31" s="58"/>
      <c r="AB31" s="58"/>
      <c r="AC31" s="58"/>
      <c r="AD31" s="60" t="s">
        <v>61</v>
      </c>
      <c r="AE31" s="58"/>
      <c r="AF31" s="58"/>
      <c r="AG31" s="58"/>
      <c r="AH31" s="58"/>
      <c r="AI31" s="58"/>
      <c r="AJ31" s="61">
        <f>COUNTA(O31:W31)</f>
        <v>4</v>
      </c>
      <c r="AK31" s="61">
        <f t="shared" si="1"/>
        <v>0</v>
      </c>
      <c r="AL31" s="62">
        <f t="shared" si="3"/>
        <v>0.66666666666666663</v>
      </c>
      <c r="AM31" s="62">
        <f t="shared" si="4"/>
        <v>0</v>
      </c>
      <c r="AN31" s="63"/>
      <c r="AO31" s="56">
        <v>7.5</v>
      </c>
      <c r="AP31" s="64">
        <f t="shared" si="2"/>
        <v>0</v>
      </c>
      <c r="AQ31" s="65">
        <f t="shared" si="5"/>
        <v>2.5416666666666665</v>
      </c>
      <c r="AR31" s="65"/>
      <c r="AS31" s="65"/>
      <c r="AT31" s="56"/>
      <c r="AZ31" s="27">
        <v>401435483</v>
      </c>
      <c r="BA31" s="26" t="s">
        <v>160</v>
      </c>
      <c r="BB31" s="26" t="s">
        <v>161</v>
      </c>
      <c r="BC31" s="26" t="s">
        <v>44</v>
      </c>
      <c r="BD31" s="26"/>
      <c r="BF31" s="6"/>
      <c r="BG31" s="4"/>
      <c r="BH31" s="4"/>
      <c r="BI31" s="7"/>
      <c r="BL31" s="6"/>
      <c r="BM31" s="4"/>
      <c r="BN31" s="4"/>
      <c r="BO31" s="7"/>
    </row>
    <row r="32" spans="1:67" ht="24.95" customHeight="1">
      <c r="A32" s="50">
        <v>29</v>
      </c>
      <c r="B32" s="51">
        <v>401433187</v>
      </c>
      <c r="C32" s="52" t="s">
        <v>162</v>
      </c>
      <c r="D32" s="53"/>
      <c r="E32" s="54"/>
      <c r="F32" s="55" t="str">
        <f t="shared" si="0"/>
        <v/>
      </c>
      <c r="G32" s="56" t="s">
        <v>43</v>
      </c>
      <c r="H32" s="56" t="s">
        <v>43</v>
      </c>
      <c r="I32" s="56" t="s">
        <v>43</v>
      </c>
      <c r="J32" s="56"/>
      <c r="K32" s="56" t="s">
        <v>43</v>
      </c>
      <c r="L32" s="56"/>
      <c r="M32" s="57" t="s">
        <v>44</v>
      </c>
      <c r="N32" s="58"/>
      <c r="O32" s="59"/>
      <c r="P32" s="58" t="s">
        <v>77</v>
      </c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60"/>
      <c r="AE32" s="58"/>
      <c r="AF32" s="58"/>
      <c r="AG32" s="58"/>
      <c r="AH32" s="58"/>
      <c r="AI32" s="58"/>
      <c r="AJ32" s="61">
        <f>COUNTA(O32:W32)</f>
        <v>1</v>
      </c>
      <c r="AK32" s="61">
        <f t="shared" si="1"/>
        <v>0</v>
      </c>
      <c r="AL32" s="62">
        <f t="shared" si="3"/>
        <v>0.16666666666666666</v>
      </c>
      <c r="AM32" s="62">
        <f t="shared" si="4"/>
        <v>0</v>
      </c>
      <c r="AN32" s="63"/>
      <c r="AO32" s="56"/>
      <c r="AP32" s="64">
        <f t="shared" si="2"/>
        <v>0</v>
      </c>
      <c r="AQ32" s="65">
        <f t="shared" si="5"/>
        <v>0.16666666666666666</v>
      </c>
      <c r="AR32" s="65"/>
      <c r="AS32" s="65"/>
      <c r="AT32" s="56"/>
      <c r="AZ32" s="27">
        <v>403411201</v>
      </c>
      <c r="BA32" s="26" t="s">
        <v>163</v>
      </c>
      <c r="BB32" s="26" t="s">
        <v>164</v>
      </c>
      <c r="BC32" s="26">
        <v>60</v>
      </c>
      <c r="BD32" s="26"/>
      <c r="BF32" s="6"/>
      <c r="BG32" s="4"/>
      <c r="BH32" s="4"/>
      <c r="BI32" s="4"/>
      <c r="BL32" s="6"/>
      <c r="BM32" s="4"/>
      <c r="BN32" s="4"/>
      <c r="BO32" s="4"/>
    </row>
    <row r="33" spans="1:71" ht="24.95" customHeight="1">
      <c r="A33" s="50">
        <v>30</v>
      </c>
      <c r="B33" s="51">
        <v>401433226</v>
      </c>
      <c r="C33" s="52" t="s">
        <v>165</v>
      </c>
      <c r="D33" s="53"/>
      <c r="E33" s="54">
        <v>11.25</v>
      </c>
      <c r="F33" s="55">
        <f t="shared" si="0"/>
        <v>223</v>
      </c>
      <c r="G33" s="56" t="s">
        <v>44</v>
      </c>
      <c r="H33" s="56">
        <v>58</v>
      </c>
      <c r="I33" s="56">
        <v>75</v>
      </c>
      <c r="J33" s="56"/>
      <c r="K33" s="56" t="s">
        <v>43</v>
      </c>
      <c r="L33" s="56" t="s">
        <v>43</v>
      </c>
      <c r="M33" s="57" t="s">
        <v>43</v>
      </c>
      <c r="N33" s="58"/>
      <c r="O33" s="59"/>
      <c r="P33" s="58" t="s">
        <v>75</v>
      </c>
      <c r="Q33" s="58" t="s">
        <v>166</v>
      </c>
      <c r="R33" s="58" t="s">
        <v>75</v>
      </c>
      <c r="S33" s="58" t="s">
        <v>54</v>
      </c>
      <c r="T33" s="58" t="s">
        <v>75</v>
      </c>
      <c r="U33" s="58" t="s">
        <v>56</v>
      </c>
      <c r="V33" s="58" t="s">
        <v>57</v>
      </c>
      <c r="W33" s="58" t="s">
        <v>80</v>
      </c>
      <c r="X33" s="58" t="s">
        <v>80</v>
      </c>
      <c r="Y33" s="58" t="s">
        <v>59</v>
      </c>
      <c r="Z33" s="58" t="s">
        <v>75</v>
      </c>
      <c r="AA33" s="58"/>
      <c r="AB33" s="58"/>
      <c r="AC33" s="58"/>
      <c r="AD33" s="60"/>
      <c r="AE33" s="58"/>
      <c r="AF33" s="58"/>
      <c r="AG33" s="58"/>
      <c r="AH33" s="58"/>
      <c r="AI33" s="58"/>
      <c r="AJ33" s="61">
        <f>COUNTA(O33:Z33)</f>
        <v>11</v>
      </c>
      <c r="AK33" s="61">
        <f t="shared" si="1"/>
        <v>133</v>
      </c>
      <c r="AL33" s="62">
        <f t="shared" si="3"/>
        <v>1</v>
      </c>
      <c r="AM33" s="62">
        <f t="shared" si="4"/>
        <v>0.66500000000000004</v>
      </c>
      <c r="AN33" s="63"/>
      <c r="AO33" s="56">
        <v>4.5</v>
      </c>
      <c r="AP33" s="64">
        <f t="shared" si="2"/>
        <v>11.25</v>
      </c>
      <c r="AQ33" s="65">
        <f t="shared" si="5"/>
        <v>9.5399999999999991</v>
      </c>
      <c r="AR33" s="65"/>
      <c r="AS33" s="65"/>
      <c r="AT33" s="56"/>
      <c r="AZ33" s="27">
        <v>401435098</v>
      </c>
      <c r="BA33" s="26" t="s">
        <v>167</v>
      </c>
      <c r="BB33" s="26" t="s">
        <v>168</v>
      </c>
      <c r="BC33" s="26" t="s">
        <v>44</v>
      </c>
      <c r="BD33" s="26"/>
      <c r="BF33" s="6"/>
      <c r="BG33" s="4"/>
      <c r="BH33" s="4"/>
      <c r="BI33" s="4"/>
      <c r="BL33" s="6"/>
      <c r="BM33" s="4"/>
      <c r="BN33" s="4"/>
      <c r="BO33" s="4"/>
    </row>
    <row r="34" spans="1:71" ht="24.95" customHeight="1">
      <c r="A34" s="50">
        <v>31</v>
      </c>
      <c r="B34" s="51"/>
      <c r="C34" s="52"/>
      <c r="D34" s="53"/>
      <c r="E34" s="54"/>
      <c r="F34" s="55" t="str">
        <f t="shared" si="0"/>
        <v/>
      </c>
      <c r="G34" s="56" t="s">
        <v>43</v>
      </c>
      <c r="H34" s="56" t="s">
        <v>43</v>
      </c>
      <c r="I34" s="56" t="s">
        <v>43</v>
      </c>
      <c r="J34" s="56"/>
      <c r="K34" s="56"/>
      <c r="L34" s="56"/>
      <c r="M34" s="57" t="s">
        <v>43</v>
      </c>
      <c r="N34" s="58"/>
      <c r="O34" s="59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60"/>
      <c r="AE34" s="58"/>
      <c r="AF34" s="58"/>
      <c r="AG34" s="58"/>
      <c r="AH34" s="58"/>
      <c r="AI34" s="58"/>
      <c r="AJ34" s="61">
        <f>COUNTA(O34:W34)</f>
        <v>0</v>
      </c>
      <c r="AK34" s="61">
        <f t="shared" si="1"/>
        <v>0</v>
      </c>
      <c r="AL34" s="62">
        <f t="shared" si="3"/>
        <v>0</v>
      </c>
      <c r="AM34" s="62">
        <f t="shared" si="4"/>
        <v>0</v>
      </c>
      <c r="AN34" s="63"/>
      <c r="AO34" s="56"/>
      <c r="AP34" s="64">
        <f t="shared" si="2"/>
        <v>0</v>
      </c>
      <c r="AQ34" s="65">
        <f t="shared" si="5"/>
        <v>0</v>
      </c>
      <c r="AR34" s="65"/>
      <c r="AS34" s="65"/>
      <c r="AT34" s="56"/>
      <c r="AZ34" s="27">
        <v>401434736</v>
      </c>
      <c r="BA34" s="26" t="s">
        <v>169</v>
      </c>
      <c r="BB34" s="26" t="s">
        <v>168</v>
      </c>
      <c r="BC34" s="28">
        <v>390</v>
      </c>
      <c r="BD34" s="28"/>
      <c r="BF34" s="6"/>
      <c r="BG34" s="4"/>
      <c r="BH34" s="4"/>
      <c r="BI34" s="7"/>
      <c r="BL34" s="6"/>
      <c r="BM34" s="4"/>
      <c r="BN34" s="4"/>
      <c r="BO34" s="7"/>
    </row>
    <row r="35" spans="1:71" ht="24.95" customHeight="1">
      <c r="A35" s="50">
        <v>32</v>
      </c>
      <c r="B35" s="51"/>
      <c r="C35" s="52"/>
      <c r="D35" s="53"/>
      <c r="E35" s="54"/>
      <c r="F35" s="55" t="str">
        <f t="shared" ref="F35:F66" si="7">IFERROR(VLOOKUP(B35,AZ:BC,4,FALSE),"")</f>
        <v/>
      </c>
      <c r="G35" s="56" t="s">
        <v>43</v>
      </c>
      <c r="H35" s="56" t="s">
        <v>43</v>
      </c>
      <c r="I35" s="56" t="s">
        <v>43</v>
      </c>
      <c r="J35" s="56"/>
      <c r="K35" s="56" t="s">
        <v>43</v>
      </c>
      <c r="L35" s="58"/>
      <c r="M35" s="57" t="s">
        <v>43</v>
      </c>
      <c r="N35" s="58"/>
      <c r="O35" s="59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60"/>
      <c r="AE35" s="58"/>
      <c r="AF35" s="58"/>
      <c r="AG35" s="58"/>
      <c r="AH35" s="58"/>
      <c r="AI35" s="58"/>
      <c r="AJ35" s="61">
        <f>COUNTA(O35:W35)</f>
        <v>0</v>
      </c>
      <c r="AK35" s="61">
        <f t="shared" ref="AK35:AK64" si="8">SUM(H35:L35)</f>
        <v>0</v>
      </c>
      <c r="AL35" s="62">
        <f t="shared" si="3"/>
        <v>0</v>
      </c>
      <c r="AM35" s="62">
        <f t="shared" si="4"/>
        <v>0</v>
      </c>
      <c r="AN35" s="63"/>
      <c r="AO35" s="56"/>
      <c r="AP35" s="64">
        <f t="shared" ref="AP35:AP66" si="9">E35</f>
        <v>0</v>
      </c>
      <c r="AQ35" s="65">
        <f t="shared" si="5"/>
        <v>0</v>
      </c>
      <c r="AR35" s="65"/>
      <c r="AS35" s="65"/>
      <c r="AT35" s="56"/>
      <c r="AZ35" s="27">
        <v>99434052</v>
      </c>
      <c r="BA35" s="26" t="s">
        <v>170</v>
      </c>
      <c r="BB35" s="26" t="s">
        <v>171</v>
      </c>
      <c r="BC35" s="26" t="s">
        <v>44</v>
      </c>
      <c r="BD35" s="26"/>
      <c r="BL35" s="6"/>
      <c r="BM35" s="4"/>
      <c r="BN35" s="4"/>
      <c r="BO35" s="7"/>
    </row>
    <row r="36" spans="1:71" ht="24.95" customHeight="1">
      <c r="A36" s="50">
        <v>33</v>
      </c>
      <c r="B36" s="51" t="s">
        <v>172</v>
      </c>
      <c r="C36" s="52" t="s">
        <v>173</v>
      </c>
      <c r="D36" s="53" t="s">
        <v>100</v>
      </c>
      <c r="E36" s="54"/>
      <c r="F36" s="55" t="str">
        <f t="shared" si="7"/>
        <v/>
      </c>
      <c r="G36" s="56" t="s">
        <v>43</v>
      </c>
      <c r="H36" s="56" t="s">
        <v>43</v>
      </c>
      <c r="I36" s="56" t="s">
        <v>43</v>
      </c>
      <c r="J36" s="56"/>
      <c r="K36" s="56" t="s">
        <v>43</v>
      </c>
      <c r="L36" s="56" t="s">
        <v>43</v>
      </c>
      <c r="M36" s="57" t="s">
        <v>43</v>
      </c>
      <c r="N36" s="58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60"/>
      <c r="AE36" s="58"/>
      <c r="AF36" s="58"/>
      <c r="AG36" s="58"/>
      <c r="AH36" s="58"/>
      <c r="AI36" s="58"/>
      <c r="AJ36" s="61">
        <f>COUNTA(O36:W36)</f>
        <v>0</v>
      </c>
      <c r="AK36" s="61">
        <f t="shared" si="8"/>
        <v>0</v>
      </c>
      <c r="AL36" s="62">
        <f t="shared" si="3"/>
        <v>0</v>
      </c>
      <c r="AM36" s="62">
        <f t="shared" si="4"/>
        <v>0</v>
      </c>
      <c r="AN36" s="63"/>
      <c r="AO36" s="56"/>
      <c r="AP36" s="64">
        <f t="shared" si="9"/>
        <v>0</v>
      </c>
      <c r="AQ36" s="65">
        <f t="shared" si="5"/>
        <v>0</v>
      </c>
      <c r="AR36" s="65"/>
      <c r="AS36" s="65"/>
      <c r="AT36" s="56"/>
      <c r="AZ36" s="27">
        <v>402450018</v>
      </c>
      <c r="BA36" s="26" t="s">
        <v>174</v>
      </c>
      <c r="BB36" s="26" t="s">
        <v>98</v>
      </c>
      <c r="BC36" s="26">
        <v>100</v>
      </c>
      <c r="BD36" s="26"/>
      <c r="BL36" s="6"/>
      <c r="BM36" s="4"/>
      <c r="BN36" s="4"/>
      <c r="BO36" s="4"/>
    </row>
    <row r="37" spans="1:71" ht="24.95" customHeight="1">
      <c r="A37" s="50">
        <v>34</v>
      </c>
      <c r="B37" s="51">
        <v>401435057</v>
      </c>
      <c r="C37" s="52" t="s">
        <v>175</v>
      </c>
      <c r="D37" s="53" t="s">
        <v>42</v>
      </c>
      <c r="E37" s="66">
        <v>19.5</v>
      </c>
      <c r="F37" s="55">
        <f t="shared" si="7"/>
        <v>689</v>
      </c>
      <c r="G37" s="56">
        <v>100</v>
      </c>
      <c r="H37" s="56">
        <v>100</v>
      </c>
      <c r="I37" s="56">
        <v>90</v>
      </c>
      <c r="J37" s="56">
        <v>99</v>
      </c>
      <c r="K37" s="56">
        <v>99</v>
      </c>
      <c r="L37" s="56">
        <v>100</v>
      </c>
      <c r="M37" s="57" t="s">
        <v>75</v>
      </c>
      <c r="N37" s="58"/>
      <c r="O37" s="59" t="s">
        <v>76</v>
      </c>
      <c r="P37" s="58" t="s">
        <v>77</v>
      </c>
      <c r="Q37" s="58" t="s">
        <v>78</v>
      </c>
      <c r="R37" s="58" t="s">
        <v>79</v>
      </c>
      <c r="S37" s="58" t="s">
        <v>114</v>
      </c>
      <c r="T37" s="58" t="s">
        <v>55</v>
      </c>
      <c r="U37" s="58" t="s">
        <v>56</v>
      </c>
      <c r="V37" s="58" t="s">
        <v>57</v>
      </c>
      <c r="W37" s="58" t="s">
        <v>80</v>
      </c>
      <c r="X37" s="58" t="s">
        <v>81</v>
      </c>
      <c r="Y37" s="58" t="s">
        <v>88</v>
      </c>
      <c r="Z37" s="58" t="s">
        <v>60</v>
      </c>
      <c r="AA37" s="58"/>
      <c r="AB37" s="58"/>
      <c r="AC37" s="58"/>
      <c r="AD37" s="60"/>
      <c r="AE37" s="58"/>
      <c r="AF37" s="58"/>
      <c r="AG37" s="58"/>
      <c r="AH37" s="58"/>
      <c r="AI37" s="58"/>
      <c r="AJ37" s="61">
        <f>COUNTA(O37:Z37)</f>
        <v>12</v>
      </c>
      <c r="AK37" s="61">
        <f t="shared" si="8"/>
        <v>488</v>
      </c>
      <c r="AL37" s="62">
        <f t="shared" si="3"/>
        <v>1</v>
      </c>
      <c r="AM37" s="62">
        <f t="shared" si="4"/>
        <v>2</v>
      </c>
      <c r="AN37" s="63"/>
      <c r="AO37" s="56">
        <v>18.75</v>
      </c>
      <c r="AP37" s="64">
        <f t="shared" si="9"/>
        <v>19.5</v>
      </c>
      <c r="AQ37" s="65">
        <f t="shared" si="5"/>
        <v>19.387499999999999</v>
      </c>
      <c r="AR37" s="65"/>
      <c r="AS37" s="65"/>
      <c r="AT37" s="56"/>
      <c r="AZ37" s="27">
        <v>402411032</v>
      </c>
      <c r="BA37" s="26" t="s">
        <v>176</v>
      </c>
      <c r="BB37" s="26" t="s">
        <v>177</v>
      </c>
      <c r="BC37" s="28">
        <v>660</v>
      </c>
      <c r="BD37" s="28"/>
      <c r="BL37" s="6"/>
      <c r="BM37" s="4"/>
      <c r="BN37" s="4"/>
      <c r="BO37" s="7"/>
    </row>
    <row r="38" spans="1:71" ht="24.95" customHeight="1">
      <c r="A38" s="50">
        <v>35</v>
      </c>
      <c r="B38" s="51">
        <v>403411113</v>
      </c>
      <c r="C38" s="52" t="s">
        <v>178</v>
      </c>
      <c r="D38" s="53" t="s">
        <v>100</v>
      </c>
      <c r="E38" s="54"/>
      <c r="F38" s="55">
        <f t="shared" si="7"/>
        <v>85</v>
      </c>
      <c r="G38" s="56" t="s">
        <v>44</v>
      </c>
      <c r="H38" s="56">
        <v>85</v>
      </c>
      <c r="I38" s="56" t="s">
        <v>44</v>
      </c>
      <c r="J38" s="56"/>
      <c r="K38" s="56" t="s">
        <v>44</v>
      </c>
      <c r="L38" s="56"/>
      <c r="M38" s="57" t="s">
        <v>43</v>
      </c>
      <c r="N38" s="58" t="s">
        <v>81</v>
      </c>
      <c r="O38" s="59"/>
      <c r="P38" s="58"/>
      <c r="Q38" s="58"/>
      <c r="R38" s="58"/>
      <c r="S38" s="58" t="s">
        <v>54</v>
      </c>
      <c r="T38" s="58" t="s">
        <v>55</v>
      </c>
      <c r="U38" s="58" t="s">
        <v>56</v>
      </c>
      <c r="V38" s="58"/>
      <c r="W38" s="58" t="s">
        <v>80</v>
      </c>
      <c r="X38" s="58" t="s">
        <v>81</v>
      </c>
      <c r="Y38" s="58"/>
      <c r="Z38" s="58"/>
      <c r="AA38" s="58"/>
      <c r="AB38" s="58"/>
      <c r="AC38" s="58"/>
      <c r="AD38" s="60"/>
      <c r="AE38" s="58"/>
      <c r="AF38" s="58"/>
      <c r="AG38" s="58"/>
      <c r="AH38" s="58"/>
      <c r="AI38" s="58"/>
      <c r="AJ38" s="61">
        <f>COUNTA(O38:W38)</f>
        <v>4</v>
      </c>
      <c r="AK38" s="61">
        <f t="shared" si="8"/>
        <v>85</v>
      </c>
      <c r="AL38" s="62">
        <f t="shared" si="3"/>
        <v>0.66666666666666663</v>
      </c>
      <c r="AM38" s="62">
        <f t="shared" si="4"/>
        <v>0.42499999999999999</v>
      </c>
      <c r="AN38" s="63"/>
      <c r="AO38" s="56">
        <v>0.25</v>
      </c>
      <c r="AP38" s="64">
        <f t="shared" si="9"/>
        <v>0</v>
      </c>
      <c r="AQ38" s="65">
        <f t="shared" si="5"/>
        <v>1.1541666666666666</v>
      </c>
      <c r="AR38" s="65"/>
      <c r="AS38" s="65"/>
      <c r="AT38" s="56"/>
      <c r="AZ38" s="27">
        <v>402411065</v>
      </c>
      <c r="BA38" s="26" t="s">
        <v>179</v>
      </c>
      <c r="BB38" s="26" t="s">
        <v>180</v>
      </c>
      <c r="BC38" s="26">
        <v>322</v>
      </c>
      <c r="BD38" s="28"/>
    </row>
    <row r="39" spans="1:71" ht="24.95" customHeight="1">
      <c r="A39" s="50">
        <v>36</v>
      </c>
      <c r="B39" s="51">
        <v>400433684</v>
      </c>
      <c r="C39" s="52" t="s">
        <v>181</v>
      </c>
      <c r="D39" s="53" t="s">
        <v>42</v>
      </c>
      <c r="E39" s="66">
        <v>10.75</v>
      </c>
      <c r="F39" s="55">
        <f t="shared" si="7"/>
        <v>180</v>
      </c>
      <c r="G39" s="56" t="s">
        <v>44</v>
      </c>
      <c r="H39" s="56" t="s">
        <v>44</v>
      </c>
      <c r="I39" s="56">
        <v>60</v>
      </c>
      <c r="J39" s="56">
        <v>80</v>
      </c>
      <c r="K39" s="56">
        <v>80</v>
      </c>
      <c r="L39" s="56"/>
      <c r="M39" s="57" t="s">
        <v>75</v>
      </c>
      <c r="N39" s="58"/>
      <c r="O39" s="59"/>
      <c r="P39" s="58"/>
      <c r="Q39" s="58" t="s">
        <v>78</v>
      </c>
      <c r="R39" s="58" t="s">
        <v>79</v>
      </c>
      <c r="S39" s="58" t="s">
        <v>114</v>
      </c>
      <c r="T39" s="58" t="s">
        <v>55</v>
      </c>
      <c r="U39" s="58" t="s">
        <v>56</v>
      </c>
      <c r="V39" s="58" t="s">
        <v>57</v>
      </c>
      <c r="W39" s="58" t="s">
        <v>80</v>
      </c>
      <c r="X39" s="58" t="s">
        <v>182</v>
      </c>
      <c r="Y39" s="58" t="s">
        <v>59</v>
      </c>
      <c r="Z39" s="58" t="s">
        <v>60</v>
      </c>
      <c r="AA39" s="58" t="s">
        <v>183</v>
      </c>
      <c r="AB39" s="58"/>
      <c r="AC39" s="58"/>
      <c r="AD39" s="60" t="s">
        <v>61</v>
      </c>
      <c r="AE39" s="58"/>
      <c r="AF39" s="58"/>
      <c r="AG39" s="58"/>
      <c r="AH39" s="58"/>
      <c r="AI39" s="58"/>
      <c r="AJ39" s="61">
        <f>COUNTA(O39:AA39)</f>
        <v>11</v>
      </c>
      <c r="AK39" s="61">
        <f t="shared" si="8"/>
        <v>220</v>
      </c>
      <c r="AL39" s="62">
        <f t="shared" si="3"/>
        <v>1</v>
      </c>
      <c r="AM39" s="62">
        <f t="shared" si="4"/>
        <v>1.1000000000000001</v>
      </c>
      <c r="AN39" s="63"/>
      <c r="AO39" s="56">
        <v>1</v>
      </c>
      <c r="AP39" s="64">
        <f t="shared" si="9"/>
        <v>10.75</v>
      </c>
      <c r="AQ39" s="65">
        <f t="shared" si="5"/>
        <v>8.8000000000000007</v>
      </c>
      <c r="AR39" s="65"/>
      <c r="AS39" s="65"/>
      <c r="AT39" s="56"/>
      <c r="AZ39" s="27">
        <v>400435706</v>
      </c>
      <c r="BA39" s="26" t="s">
        <v>184</v>
      </c>
      <c r="BB39" s="26" t="s">
        <v>185</v>
      </c>
      <c r="BC39" s="26">
        <v>570</v>
      </c>
      <c r="BD39" s="28"/>
      <c r="BE39" s="26"/>
      <c r="BF39" s="4"/>
      <c r="BG39" s="4"/>
      <c r="BH39" s="4"/>
      <c r="BI39" s="4"/>
      <c r="BL39" s="4"/>
      <c r="BM39" s="4"/>
      <c r="BN39" s="4"/>
      <c r="BO39" s="4"/>
    </row>
    <row r="40" spans="1:71" ht="24.95" customHeight="1">
      <c r="A40" s="50">
        <v>37</v>
      </c>
      <c r="B40" s="51">
        <v>403411121</v>
      </c>
      <c r="C40" s="52" t="s">
        <v>186</v>
      </c>
      <c r="D40" s="53" t="s">
        <v>100</v>
      </c>
      <c r="E40" s="54"/>
      <c r="F40" s="55">
        <f t="shared" si="7"/>
        <v>155</v>
      </c>
      <c r="G40" s="56" t="s">
        <v>44</v>
      </c>
      <c r="H40" s="56">
        <v>95</v>
      </c>
      <c r="I40" s="56">
        <v>60</v>
      </c>
      <c r="J40" s="56"/>
      <c r="K40" s="56" t="s">
        <v>44</v>
      </c>
      <c r="L40" s="56"/>
      <c r="M40" s="57" t="s">
        <v>75</v>
      </c>
      <c r="N40" s="58" t="s">
        <v>81</v>
      </c>
      <c r="O40" s="59"/>
      <c r="P40" s="58"/>
      <c r="Q40" s="58" t="s">
        <v>75</v>
      </c>
      <c r="R40" s="58" t="s">
        <v>79</v>
      </c>
      <c r="S40" s="58" t="s">
        <v>114</v>
      </c>
      <c r="T40" s="58" t="s">
        <v>55</v>
      </c>
      <c r="U40" s="58" t="s">
        <v>56</v>
      </c>
      <c r="V40" s="58"/>
      <c r="W40" s="58" t="s">
        <v>80</v>
      </c>
      <c r="X40" s="58" t="s">
        <v>81</v>
      </c>
      <c r="Y40" s="58" t="s">
        <v>75</v>
      </c>
      <c r="Z40" s="58" t="s">
        <v>60</v>
      </c>
      <c r="AA40" s="58"/>
      <c r="AB40" s="58"/>
      <c r="AC40" s="58"/>
      <c r="AD40" s="60"/>
      <c r="AE40" s="58"/>
      <c r="AF40" s="58"/>
      <c r="AG40" s="58"/>
      <c r="AH40" s="58"/>
      <c r="AI40" s="58"/>
      <c r="AJ40" s="61">
        <f>COUNTA(O40:W40)</f>
        <v>6</v>
      </c>
      <c r="AK40" s="61">
        <f t="shared" si="8"/>
        <v>155</v>
      </c>
      <c r="AL40" s="62">
        <f t="shared" si="3"/>
        <v>1</v>
      </c>
      <c r="AM40" s="62">
        <f t="shared" si="4"/>
        <v>0.77500000000000002</v>
      </c>
      <c r="AN40" s="63"/>
      <c r="AO40" s="56">
        <v>0</v>
      </c>
      <c r="AP40" s="64">
        <f t="shared" si="9"/>
        <v>0</v>
      </c>
      <c r="AQ40" s="65">
        <f t="shared" si="5"/>
        <v>1.7749999999999999</v>
      </c>
      <c r="AR40" s="65"/>
      <c r="AS40" s="65"/>
      <c r="AT40" s="56"/>
      <c r="AZ40" s="27">
        <v>400434093</v>
      </c>
      <c r="BA40" s="26" t="s">
        <v>187</v>
      </c>
      <c r="BB40" s="26" t="s">
        <v>188</v>
      </c>
      <c r="BC40" s="26">
        <v>445</v>
      </c>
      <c r="BD40" s="28"/>
      <c r="BE40" s="26"/>
      <c r="BF40" s="4"/>
      <c r="BG40" s="4"/>
      <c r="BH40" s="4"/>
      <c r="BI40" s="4"/>
      <c r="BL40" s="6"/>
      <c r="BM40" s="4"/>
      <c r="BN40" s="4"/>
      <c r="BO40" s="4"/>
    </row>
    <row r="41" spans="1:71" ht="24.95" customHeight="1">
      <c r="A41" s="50">
        <v>38</v>
      </c>
      <c r="B41" s="51">
        <v>403411058</v>
      </c>
      <c r="C41" s="52" t="s">
        <v>189</v>
      </c>
      <c r="D41" s="53" t="s">
        <v>100</v>
      </c>
      <c r="E41" s="54"/>
      <c r="F41" s="55" t="str">
        <f t="shared" si="7"/>
        <v/>
      </c>
      <c r="G41" s="56" t="s">
        <v>43</v>
      </c>
      <c r="H41" s="56" t="s">
        <v>43</v>
      </c>
      <c r="I41" s="56" t="s">
        <v>43</v>
      </c>
      <c r="J41" s="56"/>
      <c r="K41" s="56" t="s">
        <v>43</v>
      </c>
      <c r="L41" s="56"/>
      <c r="M41" s="57" t="s">
        <v>44</v>
      </c>
      <c r="N41" s="58"/>
      <c r="O41" s="59"/>
      <c r="P41" s="58" t="s">
        <v>147</v>
      </c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60"/>
      <c r="AE41" s="58"/>
      <c r="AF41" s="58"/>
      <c r="AG41" s="58"/>
      <c r="AH41" s="58"/>
      <c r="AI41" s="58"/>
      <c r="AJ41" s="61">
        <f>COUNTA(O41:W41)</f>
        <v>1</v>
      </c>
      <c r="AK41" s="61">
        <f t="shared" si="8"/>
        <v>0</v>
      </c>
      <c r="AL41" s="62">
        <f t="shared" si="3"/>
        <v>0.16666666666666666</v>
      </c>
      <c r="AM41" s="62">
        <f t="shared" si="4"/>
        <v>0</v>
      </c>
      <c r="AN41" s="63"/>
      <c r="AO41" s="56"/>
      <c r="AP41" s="64">
        <f t="shared" si="9"/>
        <v>0</v>
      </c>
      <c r="AQ41" s="65">
        <f t="shared" si="5"/>
        <v>0.16666666666666666</v>
      </c>
      <c r="AR41" s="65"/>
      <c r="AS41" s="65"/>
      <c r="AT41" s="56"/>
      <c r="AZ41" s="27">
        <v>401435418</v>
      </c>
      <c r="BA41" s="26" t="s">
        <v>190</v>
      </c>
      <c r="BB41" s="26" t="s">
        <v>191</v>
      </c>
      <c r="BC41" s="26">
        <v>545</v>
      </c>
      <c r="BD41" s="28"/>
      <c r="BE41" s="26"/>
      <c r="BF41" s="4"/>
      <c r="BG41" s="4"/>
      <c r="BH41" s="4"/>
      <c r="BI41" s="4"/>
      <c r="BL41" s="6"/>
      <c r="BM41" s="4"/>
      <c r="BN41" s="4"/>
      <c r="BO41" s="4"/>
      <c r="BP41" s="4"/>
      <c r="BQ41" s="4"/>
      <c r="BR41" s="4"/>
      <c r="BS41" s="4"/>
    </row>
    <row r="42" spans="1:71" ht="24.95" customHeight="1">
      <c r="A42" s="50">
        <v>39</v>
      </c>
      <c r="B42" s="51">
        <v>400435441</v>
      </c>
      <c r="C42" s="52" t="s">
        <v>192</v>
      </c>
      <c r="D42" s="53" t="s">
        <v>100</v>
      </c>
      <c r="E42" s="66">
        <v>8.75</v>
      </c>
      <c r="F42" s="55">
        <f t="shared" si="7"/>
        <v>200</v>
      </c>
      <c r="G42" s="56">
        <v>100</v>
      </c>
      <c r="H42" s="56" t="s">
        <v>44</v>
      </c>
      <c r="I42" s="56" t="s">
        <v>44</v>
      </c>
      <c r="J42" s="56"/>
      <c r="K42" s="56" t="s">
        <v>44</v>
      </c>
      <c r="L42" s="56"/>
      <c r="M42" s="57" t="s">
        <v>43</v>
      </c>
      <c r="N42" s="58"/>
      <c r="O42" s="59" t="s">
        <v>76</v>
      </c>
      <c r="P42" s="58"/>
      <c r="Q42" s="58" t="s">
        <v>78</v>
      </c>
      <c r="R42" s="58"/>
      <c r="S42" s="58" t="s">
        <v>54</v>
      </c>
      <c r="T42" s="58" t="s">
        <v>55</v>
      </c>
      <c r="U42" s="58" t="s">
        <v>75</v>
      </c>
      <c r="V42" s="58" t="s">
        <v>57</v>
      </c>
      <c r="W42" s="58" t="s">
        <v>80</v>
      </c>
      <c r="X42" s="58" t="s">
        <v>81</v>
      </c>
      <c r="Y42" s="58" t="s">
        <v>193</v>
      </c>
      <c r="Z42" s="58" t="s">
        <v>75</v>
      </c>
      <c r="AA42" s="58"/>
      <c r="AB42" s="58"/>
      <c r="AC42" s="58"/>
      <c r="AD42" s="60" t="s">
        <v>61</v>
      </c>
      <c r="AE42" s="58"/>
      <c r="AF42" s="58"/>
      <c r="AG42" s="58"/>
      <c r="AH42" s="58"/>
      <c r="AI42" s="58"/>
      <c r="AJ42" s="61">
        <f>COUNTA(O42:Z42)</f>
        <v>10</v>
      </c>
      <c r="AK42" s="61">
        <f t="shared" si="8"/>
        <v>0</v>
      </c>
      <c r="AL42" s="62">
        <f t="shared" si="3"/>
        <v>1</v>
      </c>
      <c r="AM42" s="62">
        <f t="shared" si="4"/>
        <v>0</v>
      </c>
      <c r="AN42" s="63"/>
      <c r="AO42" s="56">
        <v>2.5</v>
      </c>
      <c r="AP42" s="64">
        <f t="shared" si="9"/>
        <v>8.75</v>
      </c>
      <c r="AQ42" s="65">
        <f t="shared" si="5"/>
        <v>6.875</v>
      </c>
      <c r="AR42" s="65"/>
      <c r="AS42" s="65"/>
      <c r="AT42" s="56"/>
      <c r="AZ42" s="27">
        <v>403450293</v>
      </c>
      <c r="BA42" s="26" t="s">
        <v>194</v>
      </c>
      <c r="BB42" s="26" t="s">
        <v>195</v>
      </c>
      <c r="BC42" s="26">
        <v>348</v>
      </c>
      <c r="BD42" s="26"/>
      <c r="BE42" s="26"/>
      <c r="BF42" s="4"/>
      <c r="BG42" s="7"/>
      <c r="BH42" s="4"/>
      <c r="BI42" s="7"/>
      <c r="BL42" s="6"/>
      <c r="BM42" s="4"/>
      <c r="BN42" s="4"/>
      <c r="BO42" s="4"/>
    </row>
    <row r="43" spans="1:71" ht="24.95" customHeight="1">
      <c r="A43" s="50">
        <v>40</v>
      </c>
      <c r="B43" s="51">
        <v>402411098</v>
      </c>
      <c r="C43" s="52" t="s">
        <v>196</v>
      </c>
      <c r="D43" s="53" t="s">
        <v>100</v>
      </c>
      <c r="E43" s="54"/>
      <c r="F43" s="55" t="str">
        <f t="shared" si="7"/>
        <v/>
      </c>
      <c r="G43" s="56" t="s">
        <v>43</v>
      </c>
      <c r="H43" s="56" t="s">
        <v>43</v>
      </c>
      <c r="I43" s="56" t="s">
        <v>43</v>
      </c>
      <c r="J43" s="56"/>
      <c r="K43" s="56" t="s">
        <v>43</v>
      </c>
      <c r="L43" s="56"/>
      <c r="M43" s="57" t="s">
        <v>43</v>
      </c>
      <c r="N43" s="58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60"/>
      <c r="AE43" s="58"/>
      <c r="AF43" s="58"/>
      <c r="AG43" s="58"/>
      <c r="AH43" s="58"/>
      <c r="AI43" s="58"/>
      <c r="AJ43" s="61">
        <f t="shared" ref="AJ43:AJ51" si="10">COUNTA(O43:W43)</f>
        <v>0</v>
      </c>
      <c r="AK43" s="61">
        <f t="shared" si="8"/>
        <v>0</v>
      </c>
      <c r="AL43" s="62">
        <f t="shared" si="3"/>
        <v>0</v>
      </c>
      <c r="AM43" s="62">
        <f t="shared" si="4"/>
        <v>0</v>
      </c>
      <c r="AN43" s="63"/>
      <c r="AO43" s="56"/>
      <c r="AP43" s="64">
        <f t="shared" si="9"/>
        <v>0</v>
      </c>
      <c r="AQ43" s="65">
        <f t="shared" si="5"/>
        <v>0</v>
      </c>
      <c r="AR43" s="65"/>
      <c r="AS43" s="65"/>
      <c r="AT43" s="56"/>
      <c r="AZ43" s="27">
        <v>402450130</v>
      </c>
      <c r="BA43" s="26" t="s">
        <v>197</v>
      </c>
      <c r="BB43" s="26" t="s">
        <v>198</v>
      </c>
      <c r="BC43" s="26" t="s">
        <v>44</v>
      </c>
      <c r="BD43" s="26"/>
      <c r="BE43" s="26"/>
      <c r="BF43" s="4"/>
      <c r="BG43" s="7"/>
      <c r="BH43" s="4"/>
      <c r="BI43" s="4"/>
      <c r="BL43" s="6"/>
      <c r="BM43" s="4"/>
      <c r="BN43" s="4"/>
      <c r="BO43" s="7"/>
    </row>
    <row r="44" spans="1:71" ht="24.95" customHeight="1">
      <c r="A44" s="50">
        <v>41</v>
      </c>
      <c r="B44" s="51">
        <v>403450992</v>
      </c>
      <c r="C44" s="52" t="s">
        <v>199</v>
      </c>
      <c r="D44" s="53" t="s">
        <v>100</v>
      </c>
      <c r="E44" s="54"/>
      <c r="F44" s="55" t="str">
        <f t="shared" si="7"/>
        <v>-</v>
      </c>
      <c r="G44" s="56" t="s">
        <v>44</v>
      </c>
      <c r="H44" s="56" t="s">
        <v>44</v>
      </c>
      <c r="I44" s="56" t="s">
        <v>44</v>
      </c>
      <c r="J44" s="56"/>
      <c r="K44" s="56" t="s">
        <v>44</v>
      </c>
      <c r="L44" s="56"/>
      <c r="M44" s="57" t="s">
        <v>43</v>
      </c>
      <c r="N44" s="58"/>
      <c r="O44" s="59" t="s">
        <v>76</v>
      </c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60"/>
      <c r="AE44" s="58"/>
      <c r="AF44" s="58"/>
      <c r="AG44" s="58"/>
      <c r="AH44" s="58"/>
      <c r="AI44" s="58"/>
      <c r="AJ44" s="61">
        <f t="shared" si="10"/>
        <v>1</v>
      </c>
      <c r="AK44" s="61">
        <f t="shared" si="8"/>
        <v>0</v>
      </c>
      <c r="AL44" s="62">
        <f t="shared" si="3"/>
        <v>0.16666666666666666</v>
      </c>
      <c r="AM44" s="62">
        <f t="shared" si="4"/>
        <v>0</v>
      </c>
      <c r="AN44" s="63"/>
      <c r="AO44" s="56"/>
      <c r="AP44" s="64">
        <f t="shared" si="9"/>
        <v>0</v>
      </c>
      <c r="AQ44" s="65">
        <f t="shared" si="5"/>
        <v>0.16666666666666666</v>
      </c>
      <c r="AR44" s="65"/>
      <c r="AS44" s="65"/>
      <c r="AT44" s="56"/>
      <c r="AZ44" s="27">
        <v>401434793</v>
      </c>
      <c r="BA44" s="26" t="s">
        <v>102</v>
      </c>
      <c r="BB44" s="26" t="s">
        <v>200</v>
      </c>
      <c r="BC44" s="26">
        <v>390</v>
      </c>
      <c r="BD44" s="26"/>
      <c r="BE44" s="26"/>
      <c r="BF44" s="4"/>
      <c r="BG44" s="4"/>
      <c r="BH44" s="4"/>
      <c r="BI44" s="4"/>
      <c r="BL44" s="6"/>
      <c r="BM44" s="4"/>
      <c r="BN44" s="4"/>
      <c r="BO44" s="4"/>
    </row>
    <row r="45" spans="1:71" ht="24.95" customHeight="1">
      <c r="A45" s="50">
        <v>42</v>
      </c>
      <c r="B45" s="51">
        <v>400433225</v>
      </c>
      <c r="C45" s="52" t="s">
        <v>201</v>
      </c>
      <c r="D45" s="53" t="s">
        <v>100</v>
      </c>
      <c r="E45" s="54"/>
      <c r="F45" s="55" t="str">
        <f t="shared" si="7"/>
        <v>-</v>
      </c>
      <c r="G45" s="56" t="s">
        <v>44</v>
      </c>
      <c r="H45" s="56" t="s">
        <v>44</v>
      </c>
      <c r="I45" s="56" t="s">
        <v>44</v>
      </c>
      <c r="J45" s="56"/>
      <c r="K45" s="56" t="s">
        <v>44</v>
      </c>
      <c r="L45" s="56"/>
      <c r="M45" s="57" t="s">
        <v>43</v>
      </c>
      <c r="N45" s="58"/>
      <c r="O45" s="59"/>
      <c r="P45" s="58"/>
      <c r="Q45" s="58"/>
      <c r="R45" s="58"/>
      <c r="S45" s="58"/>
      <c r="T45" s="58"/>
      <c r="U45" s="58"/>
      <c r="V45" s="58"/>
      <c r="W45" s="58" t="s">
        <v>80</v>
      </c>
      <c r="X45" s="58"/>
      <c r="Y45" s="58"/>
      <c r="Z45" s="58"/>
      <c r="AA45" s="58"/>
      <c r="AB45" s="58"/>
      <c r="AC45" s="58"/>
      <c r="AD45" s="60"/>
      <c r="AE45" s="58"/>
      <c r="AF45" s="58"/>
      <c r="AG45" s="58"/>
      <c r="AH45" s="58"/>
      <c r="AI45" s="58"/>
      <c r="AJ45" s="61">
        <f t="shared" si="10"/>
        <v>1</v>
      </c>
      <c r="AK45" s="61">
        <f t="shared" si="8"/>
        <v>0</v>
      </c>
      <c r="AL45" s="62">
        <f t="shared" si="3"/>
        <v>0.16666666666666666</v>
      </c>
      <c r="AM45" s="62">
        <f t="shared" si="4"/>
        <v>0</v>
      </c>
      <c r="AN45" s="63"/>
      <c r="AO45" s="56">
        <v>4.25</v>
      </c>
      <c r="AP45" s="64">
        <f t="shared" si="9"/>
        <v>0</v>
      </c>
      <c r="AQ45" s="65">
        <f t="shared" si="5"/>
        <v>1.2291666666666667</v>
      </c>
      <c r="AR45" s="65"/>
      <c r="AS45" s="65"/>
      <c r="AT45" s="56"/>
      <c r="AZ45" s="27">
        <v>403450277</v>
      </c>
      <c r="BA45" s="26" t="s">
        <v>202</v>
      </c>
      <c r="BB45" s="26" t="s">
        <v>203</v>
      </c>
      <c r="BC45" s="26">
        <v>165</v>
      </c>
      <c r="BD45" s="28"/>
      <c r="BE45" s="26"/>
      <c r="BF45" s="4"/>
      <c r="BG45" s="7"/>
      <c r="BH45" s="4"/>
      <c r="BI45" s="7"/>
      <c r="BL45" s="6"/>
      <c r="BM45" s="4"/>
      <c r="BN45" s="4"/>
      <c r="BO45" s="4"/>
    </row>
    <row r="46" spans="1:71" ht="24.95" customHeight="1">
      <c r="A46" s="50">
        <v>43</v>
      </c>
      <c r="B46" s="51">
        <v>401435483</v>
      </c>
      <c r="C46" s="52" t="s">
        <v>204</v>
      </c>
      <c r="D46" s="53" t="s">
        <v>100</v>
      </c>
      <c r="E46" s="54"/>
      <c r="F46" s="55" t="str">
        <f t="shared" si="7"/>
        <v>-</v>
      </c>
      <c r="G46" s="56" t="s">
        <v>44</v>
      </c>
      <c r="H46" s="56" t="s">
        <v>44</v>
      </c>
      <c r="I46" s="56" t="s">
        <v>44</v>
      </c>
      <c r="J46" s="56"/>
      <c r="K46" s="56" t="s">
        <v>44</v>
      </c>
      <c r="L46" s="56"/>
      <c r="M46" s="57" t="s">
        <v>75</v>
      </c>
      <c r="N46" s="58"/>
      <c r="O46" s="59" t="s">
        <v>76</v>
      </c>
      <c r="P46" s="58" t="s">
        <v>77</v>
      </c>
      <c r="Q46" s="58" t="s">
        <v>78</v>
      </c>
      <c r="R46" s="58"/>
      <c r="S46" s="58" t="s">
        <v>54</v>
      </c>
      <c r="T46" s="58" t="s">
        <v>55</v>
      </c>
      <c r="U46" s="58" t="s">
        <v>205</v>
      </c>
      <c r="V46" s="58" t="s">
        <v>57</v>
      </c>
      <c r="W46" s="58" t="s">
        <v>80</v>
      </c>
      <c r="X46" s="58"/>
      <c r="Y46" s="58" t="s">
        <v>59</v>
      </c>
      <c r="Z46" s="58" t="s">
        <v>60</v>
      </c>
      <c r="AA46" s="58" t="s">
        <v>183</v>
      </c>
      <c r="AB46" s="58"/>
      <c r="AC46" s="58"/>
      <c r="AD46" s="60"/>
      <c r="AE46" s="58"/>
      <c r="AF46" s="58"/>
      <c r="AG46" s="58"/>
      <c r="AH46" s="58"/>
      <c r="AI46" s="58"/>
      <c r="AJ46" s="61">
        <f t="shared" si="10"/>
        <v>8</v>
      </c>
      <c r="AK46" s="61">
        <f t="shared" si="8"/>
        <v>0</v>
      </c>
      <c r="AL46" s="62">
        <f t="shared" si="3"/>
        <v>1</v>
      </c>
      <c r="AM46" s="62">
        <f t="shared" si="4"/>
        <v>0</v>
      </c>
      <c r="AN46" s="63"/>
      <c r="AO46" s="56">
        <v>8.75</v>
      </c>
      <c r="AP46" s="64">
        <f t="shared" si="9"/>
        <v>0</v>
      </c>
      <c r="AQ46" s="65">
        <f t="shared" si="5"/>
        <v>3.1875</v>
      </c>
      <c r="AR46" s="65"/>
      <c r="AS46" s="65"/>
      <c r="AT46" s="56"/>
      <c r="AZ46" s="27">
        <v>400434173</v>
      </c>
      <c r="BA46" s="26" t="s">
        <v>206</v>
      </c>
      <c r="BB46" s="26" t="s">
        <v>207</v>
      </c>
      <c r="BC46" s="26">
        <v>90</v>
      </c>
      <c r="BD46" s="26"/>
      <c r="BE46" s="26"/>
      <c r="BF46" s="4"/>
      <c r="BG46" s="7"/>
      <c r="BH46" s="4"/>
      <c r="BI46" s="7"/>
      <c r="BL46" s="6"/>
      <c r="BM46" s="4"/>
      <c r="BN46" s="4"/>
      <c r="BO46" s="7"/>
    </row>
    <row r="47" spans="1:71" ht="24.95" customHeight="1">
      <c r="A47" s="50">
        <v>44</v>
      </c>
      <c r="B47" s="51">
        <v>403411090</v>
      </c>
      <c r="C47" s="52" t="s">
        <v>208</v>
      </c>
      <c r="D47" s="53" t="s">
        <v>100</v>
      </c>
      <c r="E47" s="54"/>
      <c r="F47" s="55" t="str">
        <f t="shared" si="7"/>
        <v/>
      </c>
      <c r="G47" s="56" t="s">
        <v>43</v>
      </c>
      <c r="H47" s="56" t="s">
        <v>43</v>
      </c>
      <c r="I47" s="56" t="s">
        <v>43</v>
      </c>
      <c r="J47" s="56"/>
      <c r="K47" s="56" t="s">
        <v>43</v>
      </c>
      <c r="L47" s="56"/>
      <c r="M47" s="57" t="s">
        <v>44</v>
      </c>
      <c r="N47" s="58"/>
      <c r="O47" s="59"/>
      <c r="P47" s="58" t="s">
        <v>147</v>
      </c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60"/>
      <c r="AE47" s="58"/>
      <c r="AF47" s="58"/>
      <c r="AG47" s="58"/>
      <c r="AH47" s="58"/>
      <c r="AI47" s="58"/>
      <c r="AJ47" s="61">
        <f t="shared" si="10"/>
        <v>1</v>
      </c>
      <c r="AK47" s="61">
        <f t="shared" si="8"/>
        <v>0</v>
      </c>
      <c r="AL47" s="62">
        <f t="shared" si="3"/>
        <v>0.16666666666666666</v>
      </c>
      <c r="AM47" s="62">
        <f t="shared" si="4"/>
        <v>0</v>
      </c>
      <c r="AN47" s="63"/>
      <c r="AO47" s="56"/>
      <c r="AP47" s="64">
        <f t="shared" si="9"/>
        <v>0</v>
      </c>
      <c r="AQ47" s="65">
        <f t="shared" si="5"/>
        <v>0.16666666666666666</v>
      </c>
      <c r="AR47" s="65"/>
      <c r="AS47" s="65"/>
      <c r="AT47" s="56"/>
      <c r="AZ47" s="27">
        <v>403212022</v>
      </c>
      <c r="BA47" s="26" t="s">
        <v>209</v>
      </c>
      <c r="BB47" s="26" t="s">
        <v>210</v>
      </c>
      <c r="BC47" s="26" t="s">
        <v>44</v>
      </c>
      <c r="BD47" s="26"/>
      <c r="BE47" s="26"/>
      <c r="BF47" s="4"/>
      <c r="BG47" s="7"/>
      <c r="BH47" s="4"/>
      <c r="BI47" s="7"/>
      <c r="BL47" s="6"/>
      <c r="BM47" s="4"/>
      <c r="BN47" s="4"/>
      <c r="BO47" s="7"/>
    </row>
    <row r="48" spans="1:71" ht="24.95" customHeight="1">
      <c r="A48" s="50">
        <v>45</v>
      </c>
      <c r="B48" s="51">
        <v>401434736</v>
      </c>
      <c r="C48" s="52" t="s">
        <v>211</v>
      </c>
      <c r="D48" s="53" t="s">
        <v>100</v>
      </c>
      <c r="E48" s="66">
        <v>14.25</v>
      </c>
      <c r="F48" s="55">
        <f t="shared" si="7"/>
        <v>390</v>
      </c>
      <c r="G48" s="56">
        <v>60</v>
      </c>
      <c r="H48" s="56">
        <v>80</v>
      </c>
      <c r="I48" s="56">
        <v>100</v>
      </c>
      <c r="J48" s="56"/>
      <c r="K48" s="56" t="s">
        <v>44</v>
      </c>
      <c r="L48" s="56">
        <v>80</v>
      </c>
      <c r="M48" s="57" t="s">
        <v>75</v>
      </c>
      <c r="N48" s="58" t="s">
        <v>81</v>
      </c>
      <c r="O48" s="59" t="s">
        <v>76</v>
      </c>
      <c r="P48" s="58"/>
      <c r="Q48" s="58" t="s">
        <v>78</v>
      </c>
      <c r="R48" s="58"/>
      <c r="S48" s="58" t="s">
        <v>54</v>
      </c>
      <c r="T48" s="58" t="s">
        <v>55</v>
      </c>
      <c r="U48" s="58"/>
      <c r="V48" s="58" t="s">
        <v>57</v>
      </c>
      <c r="W48" s="58" t="s">
        <v>80</v>
      </c>
      <c r="X48" s="58" t="s">
        <v>81</v>
      </c>
      <c r="Y48" s="58" t="s">
        <v>88</v>
      </c>
      <c r="Z48" s="58" t="s">
        <v>60</v>
      </c>
      <c r="AA48" s="58"/>
      <c r="AB48" s="58"/>
      <c r="AC48" s="58"/>
      <c r="AD48" s="60"/>
      <c r="AE48" s="58"/>
      <c r="AF48" s="58"/>
      <c r="AG48" s="58"/>
      <c r="AH48" s="58"/>
      <c r="AI48" s="58"/>
      <c r="AJ48" s="61">
        <f t="shared" si="10"/>
        <v>6</v>
      </c>
      <c r="AK48" s="61">
        <f t="shared" si="8"/>
        <v>260</v>
      </c>
      <c r="AL48" s="62">
        <f t="shared" si="3"/>
        <v>1</v>
      </c>
      <c r="AM48" s="62">
        <f t="shared" si="4"/>
        <v>1.3</v>
      </c>
      <c r="AN48" s="63"/>
      <c r="AO48" s="56">
        <v>18.75</v>
      </c>
      <c r="AP48" s="64">
        <f t="shared" si="9"/>
        <v>14.25</v>
      </c>
      <c r="AQ48" s="65">
        <f t="shared" si="5"/>
        <v>15.537500000000001</v>
      </c>
      <c r="AR48" s="65"/>
      <c r="AS48" s="65"/>
      <c r="AT48" s="56"/>
      <c r="AZ48" s="27">
        <v>400433483</v>
      </c>
      <c r="BA48" s="26" t="s">
        <v>160</v>
      </c>
      <c r="BB48" s="26" t="s">
        <v>212</v>
      </c>
      <c r="BC48" s="26" t="s">
        <v>44</v>
      </c>
      <c r="BD48" s="26"/>
      <c r="BE48" s="26"/>
      <c r="BF48" s="4"/>
      <c r="BG48" s="7"/>
      <c r="BH48" s="4"/>
      <c r="BI48" s="7"/>
      <c r="BL48" s="6"/>
      <c r="BM48" s="4"/>
      <c r="BN48" s="4"/>
      <c r="BO48" s="7"/>
    </row>
    <row r="49" spans="1:67" ht="24.95" customHeight="1">
      <c r="A49" s="50">
        <v>46</v>
      </c>
      <c r="B49" s="51">
        <v>401433523</v>
      </c>
      <c r="C49" s="52" t="s">
        <v>213</v>
      </c>
      <c r="D49" s="53" t="s">
        <v>100</v>
      </c>
      <c r="E49" s="54"/>
      <c r="F49" s="55" t="str">
        <f t="shared" si="7"/>
        <v/>
      </c>
      <c r="G49" s="56" t="s">
        <v>43</v>
      </c>
      <c r="H49" s="56" t="s">
        <v>43</v>
      </c>
      <c r="I49" s="56" t="s">
        <v>43</v>
      </c>
      <c r="J49" s="56"/>
      <c r="K49" s="56" t="s">
        <v>43</v>
      </c>
      <c r="L49" s="56"/>
      <c r="M49" s="57" t="s">
        <v>43</v>
      </c>
      <c r="N49" s="58"/>
      <c r="O49" s="59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60"/>
      <c r="AE49" s="58"/>
      <c r="AF49" s="58"/>
      <c r="AG49" s="58"/>
      <c r="AH49" s="58"/>
      <c r="AI49" s="58"/>
      <c r="AJ49" s="61">
        <f t="shared" si="10"/>
        <v>0</v>
      </c>
      <c r="AK49" s="61">
        <f t="shared" si="8"/>
        <v>0</v>
      </c>
      <c r="AL49" s="62">
        <f t="shared" si="3"/>
        <v>0</v>
      </c>
      <c r="AM49" s="62">
        <f t="shared" si="4"/>
        <v>0</v>
      </c>
      <c r="AN49" s="63"/>
      <c r="AO49" s="56"/>
      <c r="AP49" s="64">
        <f t="shared" si="9"/>
        <v>0</v>
      </c>
      <c r="AQ49" s="65">
        <f t="shared" si="5"/>
        <v>0</v>
      </c>
      <c r="AR49" s="65"/>
      <c r="AS49" s="65"/>
      <c r="AT49" s="56"/>
      <c r="AZ49" s="27">
        <v>401434865</v>
      </c>
      <c r="BA49" s="26" t="s">
        <v>214</v>
      </c>
      <c r="BB49" s="26" t="s">
        <v>215</v>
      </c>
      <c r="BC49" s="26">
        <v>230</v>
      </c>
      <c r="BD49" s="26"/>
      <c r="BE49" s="26"/>
      <c r="BF49" s="4"/>
      <c r="BG49" s="7"/>
      <c r="BH49" s="4"/>
      <c r="BI49" s="7"/>
      <c r="BL49" s="6"/>
      <c r="BM49" s="4"/>
      <c r="BN49" s="4"/>
      <c r="BO49" s="7"/>
    </row>
    <row r="50" spans="1:67" ht="24.95" customHeight="1">
      <c r="A50" s="50">
        <v>47</v>
      </c>
      <c r="B50" s="51">
        <v>402411161</v>
      </c>
      <c r="C50" s="52" t="s">
        <v>216</v>
      </c>
      <c r="D50" s="53" t="s">
        <v>100</v>
      </c>
      <c r="E50" s="54"/>
      <c r="F50" s="55" t="str">
        <f t="shared" si="7"/>
        <v/>
      </c>
      <c r="G50" s="56" t="s">
        <v>43</v>
      </c>
      <c r="H50" s="56" t="s">
        <v>43</v>
      </c>
      <c r="I50" s="56" t="s">
        <v>43</v>
      </c>
      <c r="J50" s="56"/>
      <c r="K50" s="56" t="s">
        <v>43</v>
      </c>
      <c r="L50" s="56"/>
      <c r="M50" s="57" t="s">
        <v>44</v>
      </c>
      <c r="N50" s="58"/>
      <c r="O50" s="59"/>
      <c r="P50" s="58" t="s">
        <v>217</v>
      </c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60"/>
      <c r="AE50" s="58"/>
      <c r="AF50" s="58"/>
      <c r="AG50" s="58"/>
      <c r="AH50" s="58"/>
      <c r="AI50" s="58"/>
      <c r="AJ50" s="61">
        <f t="shared" si="10"/>
        <v>1</v>
      </c>
      <c r="AK50" s="61">
        <f t="shared" si="8"/>
        <v>0</v>
      </c>
      <c r="AL50" s="62">
        <f t="shared" si="3"/>
        <v>0.16666666666666666</v>
      </c>
      <c r="AM50" s="62">
        <f t="shared" si="4"/>
        <v>0</v>
      </c>
      <c r="AN50" s="63"/>
      <c r="AO50" s="56"/>
      <c r="AP50" s="64">
        <f t="shared" si="9"/>
        <v>0</v>
      </c>
      <c r="AQ50" s="65">
        <f t="shared" si="5"/>
        <v>0.16666666666666666</v>
      </c>
      <c r="AR50" s="65"/>
      <c r="AS50" s="65"/>
      <c r="AT50" s="56"/>
      <c r="AZ50" s="27">
        <v>401411160</v>
      </c>
      <c r="BA50" s="26" t="s">
        <v>218</v>
      </c>
      <c r="BB50" s="26" t="s">
        <v>219</v>
      </c>
      <c r="BC50" s="26">
        <v>135</v>
      </c>
      <c r="BD50" s="26"/>
      <c r="BE50" s="26"/>
      <c r="BF50" s="4"/>
      <c r="BG50" s="7"/>
      <c r="BH50" s="4"/>
      <c r="BI50" s="4"/>
      <c r="BL50" s="6"/>
      <c r="BM50" s="4"/>
      <c r="BN50" s="4"/>
      <c r="BO50" s="4"/>
    </row>
    <row r="51" spans="1:67" ht="24.95" customHeight="1">
      <c r="A51" s="50">
        <v>48</v>
      </c>
      <c r="B51" s="51">
        <v>400433137</v>
      </c>
      <c r="C51" s="52" t="s">
        <v>220</v>
      </c>
      <c r="D51" s="53" t="s">
        <v>100</v>
      </c>
      <c r="E51" s="54"/>
      <c r="F51" s="55" t="str">
        <f t="shared" si="7"/>
        <v/>
      </c>
      <c r="G51" s="56" t="s">
        <v>43</v>
      </c>
      <c r="H51" s="56" t="s">
        <v>43</v>
      </c>
      <c r="I51" s="56" t="s">
        <v>43</v>
      </c>
      <c r="J51" s="56"/>
      <c r="K51" s="56" t="s">
        <v>43</v>
      </c>
      <c r="L51" s="56"/>
      <c r="M51" s="57" t="s">
        <v>43</v>
      </c>
      <c r="N51" s="58"/>
      <c r="O51" s="59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60"/>
      <c r="AE51" s="58"/>
      <c r="AF51" s="58"/>
      <c r="AG51" s="58"/>
      <c r="AH51" s="58"/>
      <c r="AI51" s="58"/>
      <c r="AJ51" s="61">
        <f t="shared" si="10"/>
        <v>0</v>
      </c>
      <c r="AK51" s="61">
        <f t="shared" si="8"/>
        <v>0</v>
      </c>
      <c r="AL51" s="62">
        <f t="shared" si="3"/>
        <v>0</v>
      </c>
      <c r="AM51" s="62">
        <f t="shared" si="4"/>
        <v>0</v>
      </c>
      <c r="AN51" s="63"/>
      <c r="AO51" s="56"/>
      <c r="AP51" s="64">
        <f t="shared" si="9"/>
        <v>0</v>
      </c>
      <c r="AQ51" s="65">
        <f t="shared" si="5"/>
        <v>0</v>
      </c>
      <c r="AR51" s="65"/>
      <c r="AS51" s="65"/>
      <c r="AT51" s="56"/>
      <c r="AZ51" s="27">
        <v>400433225</v>
      </c>
      <c r="BA51" s="26" t="s">
        <v>156</v>
      </c>
      <c r="BB51" s="26" t="s">
        <v>221</v>
      </c>
      <c r="BC51" s="26" t="s">
        <v>44</v>
      </c>
      <c r="BD51" s="26"/>
      <c r="BE51" s="26"/>
      <c r="BF51" s="4"/>
      <c r="BG51" s="4"/>
      <c r="BH51" s="4"/>
      <c r="BI51" s="4"/>
      <c r="BL51" s="6"/>
      <c r="BM51" s="4"/>
      <c r="BN51" s="4"/>
      <c r="BO51" s="4"/>
    </row>
    <row r="52" spans="1:67" ht="24.95" customHeight="1">
      <c r="A52" s="50">
        <v>49</v>
      </c>
      <c r="B52" s="51">
        <v>402450018</v>
      </c>
      <c r="C52" s="52" t="s">
        <v>222</v>
      </c>
      <c r="D52" s="53" t="s">
        <v>100</v>
      </c>
      <c r="E52" s="54"/>
      <c r="F52" s="55">
        <f t="shared" si="7"/>
        <v>100</v>
      </c>
      <c r="G52" s="56" t="s">
        <v>44</v>
      </c>
      <c r="H52" s="56" t="s">
        <v>44</v>
      </c>
      <c r="I52" s="56" t="s">
        <v>44</v>
      </c>
      <c r="J52" s="56"/>
      <c r="K52" s="56" t="s">
        <v>44</v>
      </c>
      <c r="L52" s="56">
        <v>100</v>
      </c>
      <c r="M52" s="57" t="s">
        <v>75</v>
      </c>
      <c r="N52" s="58"/>
      <c r="O52" s="59" t="s">
        <v>76</v>
      </c>
      <c r="P52" s="58" t="s">
        <v>77</v>
      </c>
      <c r="Q52" s="58" t="s">
        <v>78</v>
      </c>
      <c r="R52" s="58"/>
      <c r="S52" s="58"/>
      <c r="T52" s="58" t="s">
        <v>55</v>
      </c>
      <c r="U52" s="58" t="s">
        <v>223</v>
      </c>
      <c r="V52" s="58"/>
      <c r="W52" s="58" t="s">
        <v>80</v>
      </c>
      <c r="X52" s="58" t="s">
        <v>81</v>
      </c>
      <c r="Y52" s="58"/>
      <c r="Z52" s="58"/>
      <c r="AA52" s="58"/>
      <c r="AB52" s="58"/>
      <c r="AC52" s="58"/>
      <c r="AD52" s="60"/>
      <c r="AE52" s="58"/>
      <c r="AF52" s="58"/>
      <c r="AG52" s="58"/>
      <c r="AH52" s="58"/>
      <c r="AI52" s="58"/>
      <c r="AJ52" s="61">
        <f>COUNTA(O52:Y52)</f>
        <v>7</v>
      </c>
      <c r="AK52" s="61">
        <f t="shared" si="8"/>
        <v>100</v>
      </c>
      <c r="AL52" s="62">
        <f t="shared" si="3"/>
        <v>1</v>
      </c>
      <c r="AM52" s="62">
        <f t="shared" si="4"/>
        <v>0.5</v>
      </c>
      <c r="AN52" s="63"/>
      <c r="AO52" s="56">
        <v>2.75</v>
      </c>
      <c r="AP52" s="64">
        <f t="shared" si="9"/>
        <v>0</v>
      </c>
      <c r="AQ52" s="65">
        <f t="shared" si="5"/>
        <v>2.1875</v>
      </c>
      <c r="AR52" s="65"/>
      <c r="AS52" s="65"/>
      <c r="AT52" s="56"/>
      <c r="AZ52" s="27">
        <v>402450001</v>
      </c>
      <c r="BA52" s="26" t="s">
        <v>64</v>
      </c>
      <c r="BB52" s="26" t="s">
        <v>224</v>
      </c>
      <c r="BC52" s="28">
        <v>555</v>
      </c>
      <c r="BD52" s="28"/>
      <c r="BE52" s="26"/>
      <c r="BF52" s="4"/>
      <c r="BG52" s="4"/>
      <c r="BH52" s="4"/>
      <c r="BI52" s="7"/>
      <c r="BL52" s="6"/>
      <c r="BM52" s="4"/>
      <c r="BN52" s="4"/>
      <c r="BO52" s="4"/>
    </row>
    <row r="53" spans="1:67" ht="24.95" customHeight="1">
      <c r="A53" s="50">
        <v>50</v>
      </c>
      <c r="B53" s="51">
        <v>402434351</v>
      </c>
      <c r="C53" s="52" t="s">
        <v>225</v>
      </c>
      <c r="D53" s="53" t="s">
        <v>100</v>
      </c>
      <c r="E53" s="54"/>
      <c r="F53" s="55" t="str">
        <f t="shared" si="7"/>
        <v/>
      </c>
      <c r="G53" s="56" t="s">
        <v>43</v>
      </c>
      <c r="H53" s="56" t="s">
        <v>43</v>
      </c>
      <c r="I53" s="56" t="s">
        <v>43</v>
      </c>
      <c r="J53" s="56"/>
      <c r="K53" s="56" t="s">
        <v>43</v>
      </c>
      <c r="L53" s="56" t="s">
        <v>43</v>
      </c>
      <c r="M53" s="57" t="s">
        <v>43</v>
      </c>
      <c r="N53" s="58" t="s">
        <v>226</v>
      </c>
      <c r="O53" s="59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60"/>
      <c r="AE53" s="58"/>
      <c r="AF53" s="58"/>
      <c r="AG53" s="58"/>
      <c r="AH53" s="58"/>
      <c r="AI53" s="58"/>
      <c r="AJ53" s="61">
        <f>COUNTA(O53:W53)</f>
        <v>0</v>
      </c>
      <c r="AK53" s="61">
        <f t="shared" si="8"/>
        <v>0</v>
      </c>
      <c r="AL53" s="62">
        <f t="shared" si="3"/>
        <v>0</v>
      </c>
      <c r="AM53" s="62">
        <f t="shared" si="4"/>
        <v>0</v>
      </c>
      <c r="AN53" s="63"/>
      <c r="AO53" s="56"/>
      <c r="AP53" s="64">
        <f t="shared" si="9"/>
        <v>0</v>
      </c>
      <c r="AQ53" s="65">
        <f t="shared" si="5"/>
        <v>0</v>
      </c>
      <c r="AR53" s="65"/>
      <c r="AS53" s="65"/>
      <c r="AT53" s="56"/>
      <c r="AZ53" s="27">
        <v>401434961</v>
      </c>
      <c r="BA53" s="26" t="s">
        <v>227</v>
      </c>
      <c r="BB53" s="26" t="s">
        <v>228</v>
      </c>
      <c r="BC53" s="28">
        <v>497</v>
      </c>
      <c r="BD53" s="28"/>
      <c r="BE53" s="26"/>
      <c r="BF53" s="4"/>
      <c r="BG53" s="7"/>
      <c r="BH53" s="4"/>
      <c r="BI53" s="7"/>
      <c r="BL53" s="6"/>
      <c r="BM53" s="4"/>
      <c r="BN53" s="4"/>
      <c r="BO53" s="7"/>
    </row>
    <row r="54" spans="1:67" ht="24.95" customHeight="1">
      <c r="A54" s="50">
        <v>51</v>
      </c>
      <c r="B54" s="51">
        <v>401434447</v>
      </c>
      <c r="C54" s="52" t="s">
        <v>229</v>
      </c>
      <c r="D54" s="53"/>
      <c r="E54" s="66">
        <v>12.5</v>
      </c>
      <c r="F54" s="55">
        <f t="shared" si="7"/>
        <v>215</v>
      </c>
      <c r="G54" s="56">
        <v>90</v>
      </c>
      <c r="H54" s="56">
        <v>70</v>
      </c>
      <c r="I54" s="56">
        <v>55</v>
      </c>
      <c r="J54" s="56"/>
      <c r="K54" s="56"/>
      <c r="L54" s="56"/>
      <c r="M54" s="57" t="s">
        <v>43</v>
      </c>
      <c r="N54" s="58"/>
      <c r="O54" s="59"/>
      <c r="P54" s="58"/>
      <c r="Q54" s="58" t="s">
        <v>230</v>
      </c>
      <c r="R54" s="58" t="s">
        <v>113</v>
      </c>
      <c r="S54" s="58" t="s">
        <v>114</v>
      </c>
      <c r="T54" s="58" t="s">
        <v>55</v>
      </c>
      <c r="U54" s="58" t="s">
        <v>223</v>
      </c>
      <c r="V54" s="58"/>
      <c r="W54" s="58"/>
      <c r="X54" s="58" t="s">
        <v>81</v>
      </c>
      <c r="Y54" s="58" t="s">
        <v>193</v>
      </c>
      <c r="Z54" s="58" t="s">
        <v>60</v>
      </c>
      <c r="AA54" s="58"/>
      <c r="AB54" s="58"/>
      <c r="AC54" s="58"/>
      <c r="AD54" s="60"/>
      <c r="AE54" s="58"/>
      <c r="AF54" s="58"/>
      <c r="AG54" s="58"/>
      <c r="AH54" s="58"/>
      <c r="AI54" s="58"/>
      <c r="AJ54" s="61">
        <f>COUNTA(O54:X54)</f>
        <v>6</v>
      </c>
      <c r="AK54" s="61">
        <f t="shared" si="8"/>
        <v>125</v>
      </c>
      <c r="AL54" s="62">
        <f t="shared" si="3"/>
        <v>1</v>
      </c>
      <c r="AM54" s="62">
        <f t="shared" si="4"/>
        <v>0.625</v>
      </c>
      <c r="AN54" s="63"/>
      <c r="AO54" s="56">
        <v>3</v>
      </c>
      <c r="AP54" s="64">
        <f t="shared" si="9"/>
        <v>12.5</v>
      </c>
      <c r="AQ54" s="65">
        <f t="shared" si="5"/>
        <v>9.875</v>
      </c>
      <c r="AR54" s="65"/>
      <c r="AS54" s="65"/>
      <c r="AT54" s="56"/>
      <c r="AZ54" s="27"/>
      <c r="BA54" s="26"/>
      <c r="BB54" s="26"/>
      <c r="BC54" s="26"/>
      <c r="BD54" s="27"/>
      <c r="BE54" s="26"/>
      <c r="BF54" s="4"/>
      <c r="BG54" s="7"/>
      <c r="BH54" s="4"/>
      <c r="BI54" s="4"/>
      <c r="BL54" s="6"/>
      <c r="BM54" s="4"/>
      <c r="BN54" s="4"/>
      <c r="BO54" s="7"/>
    </row>
    <row r="55" spans="1:67" ht="24" customHeight="1">
      <c r="A55" s="50">
        <v>52</v>
      </c>
      <c r="B55" s="51">
        <v>402411032</v>
      </c>
      <c r="C55" s="52" t="s">
        <v>231</v>
      </c>
      <c r="D55" s="53" t="s">
        <v>100</v>
      </c>
      <c r="E55" s="66">
        <v>13.5</v>
      </c>
      <c r="F55" s="55">
        <f t="shared" si="7"/>
        <v>660</v>
      </c>
      <c r="G55" s="56">
        <v>100</v>
      </c>
      <c r="H55" s="56">
        <v>90</v>
      </c>
      <c r="I55" s="56">
        <v>80</v>
      </c>
      <c r="J55" s="56">
        <v>100</v>
      </c>
      <c r="K55" s="56">
        <v>100</v>
      </c>
      <c r="L55" s="56">
        <v>100</v>
      </c>
      <c r="M55" s="57" t="s">
        <v>75</v>
      </c>
      <c r="N55" s="58"/>
      <c r="O55" s="59" t="s">
        <v>76</v>
      </c>
      <c r="P55" s="58" t="s">
        <v>77</v>
      </c>
      <c r="Q55" s="58" t="s">
        <v>78</v>
      </c>
      <c r="R55" s="58" t="s">
        <v>79</v>
      </c>
      <c r="S55" s="58" t="s">
        <v>114</v>
      </c>
      <c r="T55" s="58" t="s">
        <v>55</v>
      </c>
      <c r="U55" s="58" t="s">
        <v>56</v>
      </c>
      <c r="V55" s="58" t="s">
        <v>57</v>
      </c>
      <c r="W55" s="58" t="s">
        <v>80</v>
      </c>
      <c r="X55" s="58" t="s">
        <v>81</v>
      </c>
      <c r="Y55" s="58" t="s">
        <v>59</v>
      </c>
      <c r="Z55" s="58" t="s">
        <v>60</v>
      </c>
      <c r="AA55" s="58" t="s">
        <v>183</v>
      </c>
      <c r="AB55" s="58"/>
      <c r="AC55" s="58"/>
      <c r="AD55" s="60"/>
      <c r="AE55" s="58"/>
      <c r="AF55" s="58"/>
      <c r="AG55" s="58"/>
      <c r="AH55" s="58"/>
      <c r="AI55" s="58"/>
      <c r="AJ55" s="61">
        <f>COUNTA(O55:AA55)</f>
        <v>13</v>
      </c>
      <c r="AK55" s="61">
        <f t="shared" si="8"/>
        <v>470</v>
      </c>
      <c r="AL55" s="62">
        <f t="shared" si="3"/>
        <v>1</v>
      </c>
      <c r="AM55" s="62">
        <f t="shared" si="4"/>
        <v>2</v>
      </c>
      <c r="AN55" s="63"/>
      <c r="AO55" s="56">
        <v>11.5</v>
      </c>
      <c r="AP55" s="64">
        <f t="shared" si="9"/>
        <v>13.5</v>
      </c>
      <c r="AQ55" s="65">
        <f t="shared" si="5"/>
        <v>13.975</v>
      </c>
      <c r="AR55" s="65"/>
      <c r="AS55" s="65"/>
      <c r="AT55" s="56"/>
      <c r="AZ55" s="27"/>
      <c r="BA55" s="26"/>
      <c r="BB55" s="26"/>
      <c r="BC55" s="26"/>
      <c r="BD55" s="27"/>
      <c r="BE55" s="26"/>
      <c r="BF55" s="4"/>
      <c r="BG55" s="7"/>
      <c r="BH55" s="4"/>
      <c r="BI55" s="7"/>
      <c r="BL55" s="6"/>
      <c r="BM55" s="4"/>
      <c r="BN55" s="4"/>
      <c r="BO55" s="7"/>
    </row>
    <row r="56" spans="1:67" ht="24" customHeight="1">
      <c r="A56" s="50">
        <v>53</v>
      </c>
      <c r="B56" s="51">
        <v>402411065</v>
      </c>
      <c r="C56" s="52" t="s">
        <v>232</v>
      </c>
      <c r="D56" s="53" t="s">
        <v>42</v>
      </c>
      <c r="E56" s="66">
        <v>12.5</v>
      </c>
      <c r="F56" s="55">
        <f t="shared" si="7"/>
        <v>322</v>
      </c>
      <c r="G56" s="56" t="s">
        <v>44</v>
      </c>
      <c r="H56" s="56">
        <v>80</v>
      </c>
      <c r="I56" s="56">
        <v>100</v>
      </c>
      <c r="J56" s="56">
        <v>97</v>
      </c>
      <c r="K56" s="56">
        <v>97</v>
      </c>
      <c r="L56" s="56">
        <v>80</v>
      </c>
      <c r="M56" s="57" t="s">
        <v>75</v>
      </c>
      <c r="N56" s="58" t="s">
        <v>81</v>
      </c>
      <c r="O56" s="59" t="s">
        <v>76</v>
      </c>
      <c r="P56" s="58" t="s">
        <v>77</v>
      </c>
      <c r="Q56" s="58" t="s">
        <v>78</v>
      </c>
      <c r="R56" s="58" t="s">
        <v>113</v>
      </c>
      <c r="S56" s="58" t="s">
        <v>114</v>
      </c>
      <c r="T56" s="58" t="s">
        <v>55</v>
      </c>
      <c r="U56" s="58" t="s">
        <v>56</v>
      </c>
      <c r="V56" s="58" t="s">
        <v>233</v>
      </c>
      <c r="W56" s="58" t="s">
        <v>80</v>
      </c>
      <c r="X56" s="58" t="s">
        <v>81</v>
      </c>
      <c r="Y56" s="58" t="s">
        <v>59</v>
      </c>
      <c r="Z56" s="58" t="s">
        <v>60</v>
      </c>
      <c r="AA56" s="58" t="s">
        <v>183</v>
      </c>
      <c r="AB56" s="58"/>
      <c r="AC56" s="58"/>
      <c r="AD56" s="60"/>
      <c r="AE56" s="58"/>
      <c r="AF56" s="58"/>
      <c r="AG56" s="58"/>
      <c r="AH56" s="58"/>
      <c r="AI56" s="58"/>
      <c r="AJ56" s="61">
        <f>COUNTA(O56:W56)</f>
        <v>9</v>
      </c>
      <c r="AK56" s="61">
        <f t="shared" si="8"/>
        <v>454</v>
      </c>
      <c r="AL56" s="62">
        <f t="shared" si="3"/>
        <v>1</v>
      </c>
      <c r="AM56" s="62">
        <f t="shared" si="4"/>
        <v>2</v>
      </c>
      <c r="AN56" s="63"/>
      <c r="AO56" s="56">
        <v>6.5</v>
      </c>
      <c r="AP56" s="64">
        <f t="shared" si="9"/>
        <v>12.5</v>
      </c>
      <c r="AQ56" s="65">
        <f t="shared" si="5"/>
        <v>12.125</v>
      </c>
      <c r="AR56" s="65"/>
      <c r="AS56" s="65"/>
      <c r="AT56" s="56"/>
      <c r="AZ56" s="27"/>
      <c r="BA56" s="26"/>
      <c r="BB56" s="26"/>
      <c r="BC56" s="26"/>
      <c r="BD56" s="27"/>
      <c r="BE56" s="26"/>
      <c r="BF56" s="4"/>
      <c r="BG56" s="7"/>
      <c r="BH56" s="4"/>
      <c r="BI56" s="7"/>
      <c r="BL56" s="6"/>
      <c r="BM56" s="4"/>
      <c r="BN56" s="4"/>
      <c r="BO56" s="7"/>
    </row>
    <row r="57" spans="1:67" ht="24" customHeight="1">
      <c r="A57" s="50">
        <v>54</v>
      </c>
      <c r="B57" s="51">
        <v>401434295</v>
      </c>
      <c r="C57" s="52" t="s">
        <v>234</v>
      </c>
      <c r="D57" s="53"/>
      <c r="E57" s="66">
        <v>8.75</v>
      </c>
      <c r="F57" s="55">
        <f t="shared" si="7"/>
        <v>375</v>
      </c>
      <c r="G57" s="56">
        <v>90</v>
      </c>
      <c r="H57" s="56">
        <v>30</v>
      </c>
      <c r="I57" s="56">
        <v>55</v>
      </c>
      <c r="J57" s="56"/>
      <c r="K57" s="56"/>
      <c r="L57" s="56"/>
      <c r="M57" s="57" t="s">
        <v>43</v>
      </c>
      <c r="N57" s="58"/>
      <c r="O57" s="59"/>
      <c r="P57" s="58"/>
      <c r="Q57" s="58"/>
      <c r="R57" s="58" t="s">
        <v>79</v>
      </c>
      <c r="S57" s="58" t="s">
        <v>54</v>
      </c>
      <c r="T57" s="58" t="s">
        <v>55</v>
      </c>
      <c r="U57" s="58" t="s">
        <v>56</v>
      </c>
      <c r="V57" s="58" t="s">
        <v>57</v>
      </c>
      <c r="W57" s="58" t="s">
        <v>80</v>
      </c>
      <c r="X57" s="58" t="s">
        <v>81</v>
      </c>
      <c r="Y57" s="58" t="s">
        <v>59</v>
      </c>
      <c r="Z57" s="58" t="s">
        <v>60</v>
      </c>
      <c r="AA57" s="58"/>
      <c r="AB57" s="58"/>
      <c r="AC57" s="58"/>
      <c r="AD57" s="60"/>
      <c r="AE57" s="58"/>
      <c r="AF57" s="58"/>
      <c r="AG57" s="58"/>
      <c r="AH57" s="58"/>
      <c r="AI57" s="58"/>
      <c r="AJ57" s="61">
        <f>COUNTA(O57:Z57)</f>
        <v>9</v>
      </c>
      <c r="AK57" s="61">
        <f t="shared" si="8"/>
        <v>85</v>
      </c>
      <c r="AL57" s="62">
        <f t="shared" si="3"/>
        <v>1</v>
      </c>
      <c r="AM57" s="62">
        <f t="shared" si="4"/>
        <v>0.42499999999999999</v>
      </c>
      <c r="AN57" s="63"/>
      <c r="AO57" s="56">
        <v>4.75</v>
      </c>
      <c r="AP57" s="64">
        <f t="shared" si="9"/>
        <v>8.75</v>
      </c>
      <c r="AQ57" s="65">
        <f t="shared" si="5"/>
        <v>7.8624999999999998</v>
      </c>
      <c r="AR57" s="65"/>
      <c r="AS57" s="65"/>
      <c r="AT57" s="56"/>
      <c r="AZ57" s="27"/>
      <c r="BA57" s="26"/>
      <c r="BB57" s="26"/>
      <c r="BC57" s="26"/>
      <c r="BD57" s="27"/>
      <c r="BE57" s="26"/>
      <c r="BF57" s="4"/>
      <c r="BG57" s="7"/>
      <c r="BH57" s="4"/>
      <c r="BI57" s="4"/>
      <c r="BL57" s="6"/>
      <c r="BM57" s="4"/>
      <c r="BN57" s="4"/>
      <c r="BO57" s="4"/>
    </row>
    <row r="58" spans="1:67" ht="24" customHeight="1">
      <c r="A58" s="50">
        <v>55</v>
      </c>
      <c r="B58" s="51">
        <v>401435418</v>
      </c>
      <c r="C58" s="52" t="s">
        <v>235</v>
      </c>
      <c r="D58" s="53" t="s">
        <v>100</v>
      </c>
      <c r="E58" s="66">
        <v>14.25</v>
      </c>
      <c r="F58" s="55">
        <f t="shared" si="7"/>
        <v>545</v>
      </c>
      <c r="G58" s="56" t="s">
        <v>44</v>
      </c>
      <c r="H58" s="56">
        <v>100</v>
      </c>
      <c r="I58" s="56">
        <v>100</v>
      </c>
      <c r="J58" s="56">
        <v>60</v>
      </c>
      <c r="K58" s="56">
        <v>60</v>
      </c>
      <c r="L58" s="56">
        <v>85</v>
      </c>
      <c r="M58" s="57" t="s">
        <v>75</v>
      </c>
      <c r="N58" s="58" t="s">
        <v>81</v>
      </c>
      <c r="O58" s="59" t="s">
        <v>76</v>
      </c>
      <c r="P58" s="58" t="s">
        <v>147</v>
      </c>
      <c r="Q58" s="58" t="s">
        <v>78</v>
      </c>
      <c r="R58" s="58"/>
      <c r="S58" s="58" t="s">
        <v>54</v>
      </c>
      <c r="T58" s="58" t="s">
        <v>55</v>
      </c>
      <c r="U58" s="58" t="s">
        <v>205</v>
      </c>
      <c r="V58" s="58"/>
      <c r="W58" s="58" t="s">
        <v>80</v>
      </c>
      <c r="X58" s="58" t="s">
        <v>81</v>
      </c>
      <c r="Y58" s="58" t="s">
        <v>59</v>
      </c>
      <c r="Z58" s="58" t="s">
        <v>60</v>
      </c>
      <c r="AA58" s="58"/>
      <c r="AB58" s="58"/>
      <c r="AC58" s="58"/>
      <c r="AD58" s="60"/>
      <c r="AE58" s="58"/>
      <c r="AF58" s="58"/>
      <c r="AG58" s="58"/>
      <c r="AH58" s="58"/>
      <c r="AI58" s="58"/>
      <c r="AJ58" s="61">
        <f t="shared" ref="AJ58:AJ65" si="11">COUNTA(O58:W58)</f>
        <v>7</v>
      </c>
      <c r="AK58" s="61">
        <f t="shared" si="8"/>
        <v>405</v>
      </c>
      <c r="AL58" s="62">
        <f t="shared" si="3"/>
        <v>1</v>
      </c>
      <c r="AM58" s="62">
        <f t="shared" si="4"/>
        <v>2</v>
      </c>
      <c r="AN58" s="63"/>
      <c r="AO58" s="56">
        <v>11</v>
      </c>
      <c r="AP58" s="64">
        <f t="shared" si="9"/>
        <v>14.25</v>
      </c>
      <c r="AQ58" s="65">
        <f t="shared" si="5"/>
        <v>14.3</v>
      </c>
      <c r="AR58" s="65"/>
      <c r="AS58" s="65"/>
      <c r="AT58" s="56"/>
      <c r="AZ58" s="27"/>
      <c r="BA58" s="26"/>
      <c r="BB58" s="26"/>
      <c r="BC58" s="26"/>
      <c r="BD58" s="27"/>
      <c r="BE58" s="26"/>
      <c r="BF58" s="4"/>
      <c r="BG58" s="7"/>
      <c r="BH58" s="4"/>
      <c r="BI58" s="4"/>
      <c r="BL58" s="6"/>
      <c r="BM58" s="4"/>
      <c r="BN58" s="4"/>
      <c r="BO58" s="7"/>
    </row>
    <row r="59" spans="1:67" ht="24" customHeight="1">
      <c r="A59" s="50">
        <v>56</v>
      </c>
      <c r="B59" s="51">
        <v>402411200</v>
      </c>
      <c r="C59" s="52" t="s">
        <v>236</v>
      </c>
      <c r="D59" s="53" t="s">
        <v>100</v>
      </c>
      <c r="E59" s="54"/>
      <c r="F59" s="55" t="str">
        <f t="shared" si="7"/>
        <v/>
      </c>
      <c r="G59" s="56" t="s">
        <v>43</v>
      </c>
      <c r="H59" s="56" t="s">
        <v>44</v>
      </c>
      <c r="I59" s="56" t="s">
        <v>44</v>
      </c>
      <c r="J59" s="56"/>
      <c r="K59" s="56" t="s">
        <v>44</v>
      </c>
      <c r="L59" s="56"/>
      <c r="M59" s="57" t="s">
        <v>43</v>
      </c>
      <c r="N59" s="58"/>
      <c r="O59" s="59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60"/>
      <c r="AE59" s="58"/>
      <c r="AF59" s="58"/>
      <c r="AG59" s="58"/>
      <c r="AH59" s="58"/>
      <c r="AI59" s="58"/>
      <c r="AJ59" s="61">
        <f t="shared" si="11"/>
        <v>0</v>
      </c>
      <c r="AK59" s="61">
        <f t="shared" si="8"/>
        <v>0</v>
      </c>
      <c r="AL59" s="62">
        <f t="shared" si="3"/>
        <v>0</v>
      </c>
      <c r="AM59" s="62">
        <f t="shared" si="4"/>
        <v>0</v>
      </c>
      <c r="AN59" s="63"/>
      <c r="AO59" s="56"/>
      <c r="AP59" s="64">
        <f t="shared" si="9"/>
        <v>0</v>
      </c>
      <c r="AQ59" s="65">
        <f t="shared" si="5"/>
        <v>0</v>
      </c>
      <c r="AR59" s="65"/>
      <c r="AS59" s="65"/>
      <c r="AT59" s="56"/>
      <c r="AZ59" s="27"/>
      <c r="BA59" s="26"/>
      <c r="BB59" s="26"/>
      <c r="BC59" s="26"/>
      <c r="BD59" s="27"/>
      <c r="BE59" s="26"/>
      <c r="BF59" s="4"/>
      <c r="BG59" s="7"/>
      <c r="BH59" s="4"/>
      <c r="BI59" s="7"/>
      <c r="BL59" s="6"/>
      <c r="BM59" s="4"/>
      <c r="BN59" s="4"/>
      <c r="BO59" s="4"/>
    </row>
    <row r="60" spans="1:67" ht="24" customHeight="1">
      <c r="A60" s="50">
        <v>57</v>
      </c>
      <c r="B60" s="51">
        <v>403450293</v>
      </c>
      <c r="C60" s="52" t="s">
        <v>237</v>
      </c>
      <c r="D60" s="53" t="s">
        <v>100</v>
      </c>
      <c r="E60" s="54"/>
      <c r="F60" s="55">
        <f t="shared" si="7"/>
        <v>348</v>
      </c>
      <c r="G60" s="56" t="s">
        <v>44</v>
      </c>
      <c r="H60" s="56" t="s">
        <v>44</v>
      </c>
      <c r="I60" s="56">
        <v>100</v>
      </c>
      <c r="J60" s="56">
        <v>60</v>
      </c>
      <c r="K60" s="56">
        <v>60</v>
      </c>
      <c r="L60" s="56">
        <v>98</v>
      </c>
      <c r="M60" s="57" t="s">
        <v>75</v>
      </c>
      <c r="N60" s="58" t="s">
        <v>81</v>
      </c>
      <c r="O60" s="59" t="s">
        <v>76</v>
      </c>
      <c r="P60" s="58" t="s">
        <v>77</v>
      </c>
      <c r="Q60" s="58" t="s">
        <v>78</v>
      </c>
      <c r="R60" s="58" t="s">
        <v>79</v>
      </c>
      <c r="S60" s="58" t="s">
        <v>238</v>
      </c>
      <c r="T60" s="58"/>
      <c r="U60" s="58" t="s">
        <v>56</v>
      </c>
      <c r="V60" s="58" t="s">
        <v>57</v>
      </c>
      <c r="W60" s="58" t="s">
        <v>80</v>
      </c>
      <c r="X60" s="58" t="s">
        <v>81</v>
      </c>
      <c r="Y60" s="58" t="s">
        <v>59</v>
      </c>
      <c r="Z60" s="58" t="s">
        <v>94</v>
      </c>
      <c r="AA60" s="58"/>
      <c r="AB60" s="58"/>
      <c r="AC60" s="58"/>
      <c r="AD60" s="60"/>
      <c r="AE60" s="58"/>
      <c r="AF60" s="58"/>
      <c r="AG60" s="58"/>
      <c r="AH60" s="58"/>
      <c r="AI60" s="58"/>
      <c r="AJ60" s="61">
        <f t="shared" si="11"/>
        <v>8</v>
      </c>
      <c r="AK60" s="61">
        <f t="shared" si="8"/>
        <v>318</v>
      </c>
      <c r="AL60" s="62">
        <f t="shared" si="3"/>
        <v>1</v>
      </c>
      <c r="AM60" s="62">
        <f t="shared" si="4"/>
        <v>1.59</v>
      </c>
      <c r="AN60" s="63"/>
      <c r="AO60" s="56">
        <v>10.75</v>
      </c>
      <c r="AP60" s="64">
        <f t="shared" si="9"/>
        <v>0</v>
      </c>
      <c r="AQ60" s="65">
        <f t="shared" si="5"/>
        <v>5.2774999999999999</v>
      </c>
      <c r="AR60" s="65"/>
      <c r="AS60" s="65"/>
      <c r="AT60" s="56"/>
      <c r="AZ60" s="27"/>
      <c r="BA60" s="26"/>
      <c r="BB60" s="26"/>
      <c r="BC60" s="28"/>
      <c r="BD60" s="27"/>
      <c r="BE60" s="26"/>
      <c r="BF60" s="4"/>
      <c r="BG60" s="4"/>
      <c r="BH60" s="4"/>
      <c r="BI60" s="4"/>
      <c r="BL60" s="6"/>
      <c r="BM60" s="4"/>
      <c r="BN60" s="4"/>
      <c r="BO60" s="4"/>
    </row>
    <row r="61" spans="1:67" ht="24" customHeight="1">
      <c r="A61" s="50">
        <v>58</v>
      </c>
      <c r="B61" s="51">
        <v>402450130</v>
      </c>
      <c r="C61" s="52" t="s">
        <v>239</v>
      </c>
      <c r="D61" s="53" t="s">
        <v>100</v>
      </c>
      <c r="E61" s="54"/>
      <c r="F61" s="55" t="str">
        <f t="shared" si="7"/>
        <v>-</v>
      </c>
      <c r="G61" s="56" t="s">
        <v>44</v>
      </c>
      <c r="H61" s="56" t="s">
        <v>44</v>
      </c>
      <c r="I61" s="56" t="s">
        <v>44</v>
      </c>
      <c r="J61" s="56"/>
      <c r="K61" s="56" t="s">
        <v>44</v>
      </c>
      <c r="L61" s="56"/>
      <c r="M61" s="57" t="s">
        <v>44</v>
      </c>
      <c r="N61" s="58"/>
      <c r="O61" s="59" t="s">
        <v>76</v>
      </c>
      <c r="P61" s="58" t="s">
        <v>77</v>
      </c>
      <c r="Q61" s="58"/>
      <c r="R61" s="58"/>
      <c r="S61" s="58" t="s">
        <v>54</v>
      </c>
      <c r="T61" s="58"/>
      <c r="U61" s="58" t="s">
        <v>223</v>
      </c>
      <c r="V61" s="58"/>
      <c r="W61" s="58" t="s">
        <v>80</v>
      </c>
      <c r="X61" s="58"/>
      <c r="Y61" s="58" t="s">
        <v>59</v>
      </c>
      <c r="Z61" s="58"/>
      <c r="AA61" s="58"/>
      <c r="AB61" s="58"/>
      <c r="AC61" s="58"/>
      <c r="AD61" s="60"/>
      <c r="AE61" s="58"/>
      <c r="AF61" s="58"/>
      <c r="AG61" s="58"/>
      <c r="AH61" s="58"/>
      <c r="AI61" s="58"/>
      <c r="AJ61" s="61">
        <f t="shared" si="11"/>
        <v>5</v>
      </c>
      <c r="AK61" s="61">
        <f t="shared" si="8"/>
        <v>0</v>
      </c>
      <c r="AL61" s="62">
        <f t="shared" si="3"/>
        <v>0.83333333333333337</v>
      </c>
      <c r="AM61" s="62">
        <f t="shared" si="4"/>
        <v>0</v>
      </c>
      <c r="AN61" s="63"/>
      <c r="AO61" s="56">
        <v>0</v>
      </c>
      <c r="AP61" s="64">
        <f t="shared" si="9"/>
        <v>0</v>
      </c>
      <c r="AQ61" s="65">
        <f t="shared" si="5"/>
        <v>0.83333333333333337</v>
      </c>
      <c r="AR61" s="65"/>
      <c r="AS61" s="65"/>
      <c r="AT61" s="56"/>
      <c r="AZ61" s="27"/>
      <c r="BA61" s="26"/>
      <c r="BB61" s="26"/>
      <c r="BC61" s="28"/>
      <c r="BD61" s="27"/>
      <c r="BE61" s="26"/>
      <c r="BF61" s="4"/>
      <c r="BG61" s="4"/>
      <c r="BH61" s="4"/>
      <c r="BI61" s="7"/>
      <c r="BL61" s="6"/>
      <c r="BM61" s="4"/>
      <c r="BN61" s="4"/>
      <c r="BO61" s="7"/>
    </row>
    <row r="62" spans="1:67" ht="24" customHeight="1">
      <c r="A62" s="50">
        <v>59</v>
      </c>
      <c r="B62" s="51">
        <v>401434793</v>
      </c>
      <c r="C62" s="52" t="s">
        <v>240</v>
      </c>
      <c r="D62" s="53" t="s">
        <v>100</v>
      </c>
      <c r="E62" s="54"/>
      <c r="F62" s="55">
        <f t="shared" si="7"/>
        <v>390</v>
      </c>
      <c r="G62" s="56" t="s">
        <v>44</v>
      </c>
      <c r="H62" s="56">
        <v>100</v>
      </c>
      <c r="I62" s="56">
        <v>90</v>
      </c>
      <c r="J62" s="56">
        <v>100</v>
      </c>
      <c r="K62" s="56">
        <v>100</v>
      </c>
      <c r="L62" s="56">
        <v>100</v>
      </c>
      <c r="M62" s="57" t="s">
        <v>75</v>
      </c>
      <c r="N62" s="58"/>
      <c r="O62" s="59" t="s">
        <v>76</v>
      </c>
      <c r="P62" s="58" t="s">
        <v>77</v>
      </c>
      <c r="Q62" s="58" t="s">
        <v>78</v>
      </c>
      <c r="R62" s="58"/>
      <c r="S62" s="58" t="s">
        <v>54</v>
      </c>
      <c r="T62" s="58" t="s">
        <v>55</v>
      </c>
      <c r="U62" s="58"/>
      <c r="V62" s="58"/>
      <c r="W62" s="58"/>
      <c r="X62" s="58"/>
      <c r="Y62" s="58"/>
      <c r="Z62" s="58"/>
      <c r="AA62" s="58"/>
      <c r="AB62" s="58"/>
      <c r="AC62" s="58"/>
      <c r="AD62" s="60"/>
      <c r="AE62" s="58"/>
      <c r="AF62" s="58"/>
      <c r="AG62" s="58"/>
      <c r="AH62" s="58"/>
      <c r="AI62" s="58"/>
      <c r="AJ62" s="61">
        <f t="shared" si="11"/>
        <v>5</v>
      </c>
      <c r="AK62" s="61">
        <f t="shared" si="8"/>
        <v>490</v>
      </c>
      <c r="AL62" s="62">
        <f t="shared" si="3"/>
        <v>0.83333333333333337</v>
      </c>
      <c r="AM62" s="62">
        <f t="shared" si="4"/>
        <v>2</v>
      </c>
      <c r="AN62" s="63"/>
      <c r="AO62" s="56"/>
      <c r="AP62" s="64">
        <f t="shared" si="9"/>
        <v>0</v>
      </c>
      <c r="AQ62" s="65">
        <f t="shared" si="5"/>
        <v>2.8333333333333335</v>
      </c>
      <c r="AR62" s="65"/>
      <c r="AS62" s="65"/>
      <c r="AT62" s="56"/>
      <c r="BD62" s="27"/>
      <c r="BE62" s="26"/>
      <c r="BF62" s="4"/>
      <c r="BG62" s="7"/>
      <c r="BH62" s="4"/>
      <c r="BI62" s="7"/>
      <c r="BL62" s="6"/>
      <c r="BM62" s="4"/>
      <c r="BN62" s="4"/>
      <c r="BO62" s="4"/>
    </row>
    <row r="63" spans="1:67" ht="24" customHeight="1">
      <c r="A63" s="50">
        <v>60</v>
      </c>
      <c r="B63" s="51">
        <v>400450346</v>
      </c>
      <c r="C63" s="52" t="s">
        <v>241</v>
      </c>
      <c r="D63" s="53" t="s">
        <v>100</v>
      </c>
      <c r="E63" s="66">
        <v>0.75</v>
      </c>
      <c r="F63" s="55" t="str">
        <f t="shared" si="7"/>
        <v>-</v>
      </c>
      <c r="G63" s="56" t="s">
        <v>44</v>
      </c>
      <c r="H63" s="56" t="s">
        <v>44</v>
      </c>
      <c r="I63" s="56" t="s">
        <v>44</v>
      </c>
      <c r="J63" s="56"/>
      <c r="K63" s="56" t="s">
        <v>44</v>
      </c>
      <c r="L63" s="56"/>
      <c r="M63" s="57" t="s">
        <v>44</v>
      </c>
      <c r="N63" s="58"/>
      <c r="O63" s="59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60"/>
      <c r="AE63" s="58"/>
      <c r="AF63" s="58"/>
      <c r="AG63" s="58"/>
      <c r="AH63" s="58"/>
      <c r="AI63" s="58"/>
      <c r="AJ63" s="61">
        <f t="shared" si="11"/>
        <v>0</v>
      </c>
      <c r="AK63" s="61">
        <f t="shared" si="8"/>
        <v>0</v>
      </c>
      <c r="AL63" s="62">
        <f t="shared" si="3"/>
        <v>0</v>
      </c>
      <c r="AM63" s="62">
        <f t="shared" si="4"/>
        <v>0</v>
      </c>
      <c r="AN63" s="63"/>
      <c r="AO63" s="56"/>
      <c r="AP63" s="64">
        <f t="shared" si="9"/>
        <v>0.75</v>
      </c>
      <c r="AQ63" s="65">
        <f t="shared" si="5"/>
        <v>0.45</v>
      </c>
      <c r="AR63" s="65"/>
      <c r="AS63" s="65"/>
      <c r="AT63" s="56"/>
      <c r="BD63" s="27"/>
      <c r="BE63" s="26"/>
      <c r="BF63" s="4"/>
      <c r="BG63" s="4"/>
      <c r="BH63" s="4"/>
      <c r="BI63" s="7"/>
      <c r="BL63" s="6"/>
      <c r="BM63" s="4"/>
      <c r="BN63" s="4"/>
      <c r="BO63" s="7"/>
    </row>
    <row r="64" spans="1:67" ht="24" customHeight="1">
      <c r="A64" s="50">
        <v>61</v>
      </c>
      <c r="B64" s="51">
        <v>403450277</v>
      </c>
      <c r="C64" s="52" t="s">
        <v>242</v>
      </c>
      <c r="D64" s="53" t="s">
        <v>100</v>
      </c>
      <c r="E64" s="54">
        <v>7.75</v>
      </c>
      <c r="F64" s="55">
        <f t="shared" si="7"/>
        <v>165</v>
      </c>
      <c r="G64" s="56" t="s">
        <v>44</v>
      </c>
      <c r="H64" s="56" t="s">
        <v>44</v>
      </c>
      <c r="I64" s="56" t="s">
        <v>44</v>
      </c>
      <c r="J64" s="56">
        <v>100</v>
      </c>
      <c r="K64" s="56">
        <v>100</v>
      </c>
      <c r="L64" s="67"/>
      <c r="M64" s="68" t="s">
        <v>122</v>
      </c>
      <c r="N64" s="58" t="s">
        <v>81</v>
      </c>
      <c r="O64" s="59" t="s">
        <v>243</v>
      </c>
      <c r="P64" s="58" t="s">
        <v>77</v>
      </c>
      <c r="Q64" s="58" t="s">
        <v>78</v>
      </c>
      <c r="R64" s="58" t="s">
        <v>79</v>
      </c>
      <c r="S64" s="58" t="s">
        <v>114</v>
      </c>
      <c r="T64" s="58" t="s">
        <v>148</v>
      </c>
      <c r="U64" s="58" t="s">
        <v>56</v>
      </c>
      <c r="V64" s="58" t="s">
        <v>57</v>
      </c>
      <c r="W64" s="58" t="s">
        <v>80</v>
      </c>
      <c r="X64" s="58" t="s">
        <v>81</v>
      </c>
      <c r="Y64" s="58" t="s">
        <v>59</v>
      </c>
      <c r="Z64" s="58" t="s">
        <v>60</v>
      </c>
      <c r="AA64" s="58"/>
      <c r="AB64" s="58"/>
      <c r="AC64" s="58"/>
      <c r="AD64" s="60"/>
      <c r="AE64" s="58"/>
      <c r="AF64" s="58"/>
      <c r="AG64" s="58"/>
      <c r="AH64" s="58"/>
      <c r="AI64" s="58"/>
      <c r="AJ64" s="61">
        <f t="shared" si="11"/>
        <v>9</v>
      </c>
      <c r="AK64" s="61">
        <f t="shared" si="8"/>
        <v>200</v>
      </c>
      <c r="AL64" s="62">
        <f t="shared" si="3"/>
        <v>1</v>
      </c>
      <c r="AM64" s="62">
        <f t="shared" si="4"/>
        <v>1</v>
      </c>
      <c r="AN64" s="63"/>
      <c r="AO64" s="56">
        <v>1.75</v>
      </c>
      <c r="AP64" s="64">
        <f t="shared" si="9"/>
        <v>7.75</v>
      </c>
      <c r="AQ64" s="65">
        <f t="shared" si="5"/>
        <v>7.0875000000000004</v>
      </c>
      <c r="AR64" s="65"/>
      <c r="AS64" s="65"/>
      <c r="AT64" s="56"/>
      <c r="BD64" s="26"/>
      <c r="BE64" s="26"/>
      <c r="BF64" s="4"/>
      <c r="BG64" s="4"/>
      <c r="BH64" s="4"/>
      <c r="BI64" s="4"/>
      <c r="BL64" s="6"/>
      <c r="BM64" s="4"/>
      <c r="BN64" s="4"/>
      <c r="BO64" s="7"/>
    </row>
    <row r="65" spans="1:67" ht="24" customHeight="1">
      <c r="A65" s="50">
        <v>62</v>
      </c>
      <c r="B65" s="51">
        <v>402450001</v>
      </c>
      <c r="C65" s="52" t="s">
        <v>139</v>
      </c>
      <c r="D65" s="53" t="s">
        <v>100</v>
      </c>
      <c r="E65" s="66">
        <v>20</v>
      </c>
      <c r="F65" s="55">
        <f t="shared" si="7"/>
        <v>555</v>
      </c>
      <c r="G65" s="56">
        <v>100</v>
      </c>
      <c r="H65" s="56">
        <v>95</v>
      </c>
      <c r="I65" s="56">
        <v>65</v>
      </c>
      <c r="J65" s="56"/>
      <c r="K65" s="56" t="s">
        <v>44</v>
      </c>
      <c r="L65" s="56">
        <v>100</v>
      </c>
      <c r="M65" s="57" t="s">
        <v>75</v>
      </c>
      <c r="N65" s="58" t="s">
        <v>81</v>
      </c>
      <c r="O65" s="59" t="s">
        <v>76</v>
      </c>
      <c r="P65" s="58" t="s">
        <v>77</v>
      </c>
      <c r="Q65" s="58" t="s">
        <v>78</v>
      </c>
      <c r="R65" s="58" t="s">
        <v>79</v>
      </c>
      <c r="S65" s="58" t="s">
        <v>238</v>
      </c>
      <c r="T65" s="58" t="s">
        <v>55</v>
      </c>
      <c r="U65" s="58" t="s">
        <v>244</v>
      </c>
      <c r="V65" s="58" t="s">
        <v>233</v>
      </c>
      <c r="W65" s="58" t="s">
        <v>80</v>
      </c>
      <c r="X65" s="58" t="s">
        <v>81</v>
      </c>
      <c r="Y65" s="58" t="s">
        <v>193</v>
      </c>
      <c r="Z65" s="58" t="s">
        <v>60</v>
      </c>
      <c r="AA65" s="58"/>
      <c r="AB65" s="58"/>
      <c r="AC65" s="58"/>
      <c r="AD65" s="60"/>
      <c r="AE65" s="58"/>
      <c r="AF65" s="58"/>
      <c r="AG65" s="58"/>
      <c r="AH65" s="58"/>
      <c r="AI65" s="58"/>
      <c r="AJ65" s="61">
        <f t="shared" si="11"/>
        <v>9</v>
      </c>
      <c r="AK65" s="61">
        <v>400</v>
      </c>
      <c r="AL65" s="62">
        <f t="shared" si="3"/>
        <v>1</v>
      </c>
      <c r="AM65" s="62">
        <f t="shared" si="4"/>
        <v>2</v>
      </c>
      <c r="AN65" s="63"/>
      <c r="AO65" s="56">
        <v>18.75</v>
      </c>
      <c r="AP65" s="64">
        <f t="shared" si="9"/>
        <v>20</v>
      </c>
      <c r="AQ65" s="65">
        <f t="shared" si="5"/>
        <v>19.6875</v>
      </c>
      <c r="AR65" s="65"/>
      <c r="AS65" s="65"/>
      <c r="AT65" s="56"/>
      <c r="BD65" s="27"/>
      <c r="BE65" s="26"/>
      <c r="BF65" s="4"/>
      <c r="BG65" s="7"/>
      <c r="BH65" s="4"/>
      <c r="BI65" s="7"/>
      <c r="BL65" s="6"/>
      <c r="BM65" s="4"/>
      <c r="BN65" s="4"/>
      <c r="BO65" s="7"/>
    </row>
    <row r="66" spans="1:67" ht="24" customHeight="1">
      <c r="A66" s="50">
        <v>63</v>
      </c>
      <c r="B66" s="51">
        <v>401434961</v>
      </c>
      <c r="C66" s="52" t="s">
        <v>245</v>
      </c>
      <c r="D66" s="53" t="s">
        <v>100</v>
      </c>
      <c r="E66" s="66">
        <v>15.5</v>
      </c>
      <c r="F66" s="55">
        <f t="shared" si="7"/>
        <v>497</v>
      </c>
      <c r="G66" s="56">
        <v>100</v>
      </c>
      <c r="H66" s="56">
        <v>70</v>
      </c>
      <c r="I66" s="56">
        <v>80</v>
      </c>
      <c r="J66" s="56">
        <v>97</v>
      </c>
      <c r="K66" s="56">
        <v>97</v>
      </c>
      <c r="L66" s="56">
        <v>80</v>
      </c>
      <c r="M66" s="57" t="s">
        <v>75</v>
      </c>
      <c r="N66" s="58"/>
      <c r="O66" s="59" t="s">
        <v>76</v>
      </c>
      <c r="P66" s="58" t="s">
        <v>77</v>
      </c>
      <c r="Q66" s="58" t="s">
        <v>78</v>
      </c>
      <c r="R66" s="58" t="s">
        <v>75</v>
      </c>
      <c r="S66" s="58" t="s">
        <v>114</v>
      </c>
      <c r="T66" s="58" t="s">
        <v>55</v>
      </c>
      <c r="U66" s="58"/>
      <c r="V66" s="58" t="s">
        <v>57</v>
      </c>
      <c r="W66" s="58" t="s">
        <v>80</v>
      </c>
      <c r="X66" s="58" t="s">
        <v>81</v>
      </c>
      <c r="Y66" s="58" t="s">
        <v>59</v>
      </c>
      <c r="Z66" s="58" t="s">
        <v>60</v>
      </c>
      <c r="AA66" s="58"/>
      <c r="AB66" s="58"/>
      <c r="AC66" s="58"/>
      <c r="AD66" s="60"/>
      <c r="AE66" s="58"/>
      <c r="AF66" s="58"/>
      <c r="AG66" s="58"/>
      <c r="AH66" s="58"/>
      <c r="AI66" s="58"/>
      <c r="AJ66" s="61">
        <f>COUNTA(O66:Z66)</f>
        <v>11</v>
      </c>
      <c r="AK66" s="61">
        <f t="shared" ref="AK66:AK72" si="12">SUM(H66:L66)</f>
        <v>424</v>
      </c>
      <c r="AL66" s="62">
        <f t="shared" si="3"/>
        <v>1</v>
      </c>
      <c r="AM66" s="62">
        <f t="shared" si="4"/>
        <v>2</v>
      </c>
      <c r="AN66" s="63"/>
      <c r="AO66" s="56">
        <v>12.75</v>
      </c>
      <c r="AP66" s="64">
        <f t="shared" si="9"/>
        <v>15.5</v>
      </c>
      <c r="AQ66" s="65">
        <f t="shared" si="5"/>
        <v>15.487500000000001</v>
      </c>
      <c r="AR66" s="65"/>
      <c r="AS66" s="65"/>
      <c r="AT66" s="56"/>
      <c r="BD66" s="27"/>
      <c r="BE66" s="26"/>
      <c r="BF66" s="4"/>
      <c r="BG66" s="7"/>
      <c r="BH66" s="4"/>
      <c r="BI66" s="4"/>
      <c r="BL66" s="6"/>
      <c r="BM66" s="4"/>
      <c r="BN66" s="4"/>
      <c r="BO66" s="4"/>
    </row>
    <row r="67" spans="1:67" ht="24" customHeight="1">
      <c r="A67" s="50">
        <v>65</v>
      </c>
      <c r="B67" s="51">
        <v>401438381</v>
      </c>
      <c r="C67" s="52" t="s">
        <v>246</v>
      </c>
      <c r="D67" s="53" t="s">
        <v>100</v>
      </c>
      <c r="E67" s="54"/>
      <c r="F67" s="55" t="str">
        <f t="shared" ref="F67:F72" si="13">IFERROR(VLOOKUP(B67,AZ:BC,4,FALSE),"")</f>
        <v/>
      </c>
      <c r="G67" s="56" t="s">
        <v>43</v>
      </c>
      <c r="H67" s="56" t="s">
        <v>43</v>
      </c>
      <c r="I67" s="56" t="s">
        <v>43</v>
      </c>
      <c r="J67" s="56"/>
      <c r="K67" s="56" t="s">
        <v>43</v>
      </c>
      <c r="L67" s="56"/>
      <c r="M67" s="57" t="s">
        <v>43</v>
      </c>
      <c r="N67" s="58"/>
      <c r="O67" s="59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60"/>
      <c r="AE67" s="58"/>
      <c r="AF67" s="58"/>
      <c r="AG67" s="58"/>
      <c r="AH67" s="58"/>
      <c r="AI67" s="58"/>
      <c r="AJ67" s="61">
        <f>COUNTA(O67:W67)</f>
        <v>0</v>
      </c>
      <c r="AK67" s="61">
        <f t="shared" si="12"/>
        <v>0</v>
      </c>
      <c r="AL67" s="62">
        <f t="shared" si="3"/>
        <v>0</v>
      </c>
      <c r="AM67" s="62">
        <f t="shared" si="4"/>
        <v>0</v>
      </c>
      <c r="AN67" s="63"/>
      <c r="AO67" s="56"/>
      <c r="AP67" s="64">
        <f t="shared" ref="AP67:AP72" si="14">E67</f>
        <v>0</v>
      </c>
      <c r="AQ67" s="65">
        <f t="shared" si="5"/>
        <v>0</v>
      </c>
      <c r="AR67" s="65"/>
      <c r="AS67" s="65"/>
      <c r="AT67" s="56"/>
      <c r="BD67" s="27"/>
      <c r="BE67" s="26"/>
      <c r="BF67" s="4"/>
      <c r="BG67" s="7"/>
      <c r="BH67" s="4"/>
      <c r="BI67" s="4"/>
      <c r="BL67" s="6"/>
      <c r="BM67" s="4"/>
      <c r="BN67" s="4"/>
      <c r="BO67" s="7"/>
    </row>
    <row r="68" spans="1:67" ht="24" customHeight="1">
      <c r="A68" s="50">
        <v>66</v>
      </c>
      <c r="B68" s="51">
        <v>401438332</v>
      </c>
      <c r="C68" s="52" t="s">
        <v>247</v>
      </c>
      <c r="D68" s="53" t="s">
        <v>100</v>
      </c>
      <c r="E68" s="54"/>
      <c r="F68" s="55" t="str">
        <f t="shared" si="13"/>
        <v/>
      </c>
      <c r="G68" s="56" t="s">
        <v>43</v>
      </c>
      <c r="H68" s="56" t="s">
        <v>43</v>
      </c>
      <c r="I68" s="56" t="s">
        <v>43</v>
      </c>
      <c r="J68" s="56"/>
      <c r="K68" s="56" t="s">
        <v>43</v>
      </c>
      <c r="L68" s="56"/>
      <c r="M68" s="57" t="s">
        <v>43</v>
      </c>
      <c r="N68" s="58"/>
      <c r="O68" s="59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60"/>
      <c r="AE68" s="58"/>
      <c r="AF68" s="58"/>
      <c r="AG68" s="58"/>
      <c r="AH68" s="58"/>
      <c r="AI68" s="58"/>
      <c r="AJ68" s="61">
        <f>COUNTA(O68:W68)</f>
        <v>0</v>
      </c>
      <c r="AK68" s="61">
        <f t="shared" si="12"/>
        <v>0</v>
      </c>
      <c r="AL68" s="62">
        <f t="shared" ref="AL68:AL72" si="15">IF(AJ68&gt;$AL$1,1,AJ68/$AL$1)</f>
        <v>0</v>
      </c>
      <c r="AM68" s="62">
        <f t="shared" ref="AM68:AM73" si="16">IF(AK68&gt;$AM$1,2,2*AK68/$AM$1)</f>
        <v>0</v>
      </c>
      <c r="AN68" s="63"/>
      <c r="AO68" s="56"/>
      <c r="AP68" s="64">
        <f t="shared" si="14"/>
        <v>0</v>
      </c>
      <c r="AQ68" s="65">
        <f t="shared" ref="AQ68:AQ72" si="17">AL68+AM68+(AO68/4)+(AP68*12/20)</f>
        <v>0</v>
      </c>
      <c r="AR68" s="65"/>
      <c r="AS68" s="65"/>
      <c r="AT68" s="56"/>
      <c r="BD68" s="27"/>
      <c r="BE68" s="26"/>
      <c r="BF68" s="4"/>
      <c r="BG68" s="4"/>
      <c r="BH68" s="4"/>
      <c r="BI68" s="4"/>
      <c r="BL68" s="6"/>
      <c r="BM68" s="4"/>
      <c r="BN68" s="4"/>
      <c r="BO68" s="4"/>
    </row>
    <row r="69" spans="1:67" ht="24" customHeight="1">
      <c r="A69" s="50">
        <v>67</v>
      </c>
      <c r="B69" s="51">
        <v>403411025</v>
      </c>
      <c r="C69" s="52" t="s">
        <v>248</v>
      </c>
      <c r="D69" s="53" t="s">
        <v>100</v>
      </c>
      <c r="E69" s="54"/>
      <c r="F69" s="55" t="str">
        <f t="shared" si="13"/>
        <v/>
      </c>
      <c r="G69" s="56" t="s">
        <v>43</v>
      </c>
      <c r="H69" s="56" t="s">
        <v>43</v>
      </c>
      <c r="I69" s="56" t="s">
        <v>43</v>
      </c>
      <c r="J69" s="56"/>
      <c r="K69" s="56" t="s">
        <v>43</v>
      </c>
      <c r="L69" s="56" t="s">
        <v>43</v>
      </c>
      <c r="M69" s="57" t="s">
        <v>43</v>
      </c>
      <c r="N69" s="58"/>
      <c r="O69" s="59" t="s">
        <v>76</v>
      </c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60"/>
      <c r="AE69" s="58"/>
      <c r="AF69" s="58"/>
      <c r="AG69" s="58"/>
      <c r="AH69" s="58"/>
      <c r="AI69" s="58"/>
      <c r="AJ69" s="61">
        <f>COUNTA(O69:W69)</f>
        <v>1</v>
      </c>
      <c r="AK69" s="61">
        <f t="shared" si="12"/>
        <v>0</v>
      </c>
      <c r="AL69" s="62">
        <f t="shared" si="15"/>
        <v>0.16666666666666666</v>
      </c>
      <c r="AM69" s="62">
        <f t="shared" si="16"/>
        <v>0</v>
      </c>
      <c r="AN69" s="63"/>
      <c r="AO69" s="56"/>
      <c r="AP69" s="64">
        <f t="shared" si="14"/>
        <v>0</v>
      </c>
      <c r="AQ69" s="65">
        <f t="shared" si="17"/>
        <v>0.16666666666666666</v>
      </c>
      <c r="AR69" s="65"/>
      <c r="AS69" s="65"/>
      <c r="AT69" s="56"/>
      <c r="BD69" s="27"/>
      <c r="BE69" s="26"/>
      <c r="BF69" s="4"/>
      <c r="BG69" s="7"/>
      <c r="BH69" s="4"/>
      <c r="BI69" s="7"/>
      <c r="BL69" s="6"/>
      <c r="BM69" s="4"/>
      <c r="BN69" s="4"/>
      <c r="BO69" s="4"/>
    </row>
    <row r="70" spans="1:67" ht="24" customHeight="1">
      <c r="A70" s="50">
        <v>68</v>
      </c>
      <c r="B70" s="51">
        <v>401434865</v>
      </c>
      <c r="C70" s="52" t="s">
        <v>249</v>
      </c>
      <c r="D70" s="53" t="s">
        <v>100</v>
      </c>
      <c r="E70" s="54">
        <v>2.25</v>
      </c>
      <c r="F70" s="55">
        <f t="shared" si="13"/>
        <v>230</v>
      </c>
      <c r="G70" s="56" t="s">
        <v>44</v>
      </c>
      <c r="H70" s="56" t="s">
        <v>44</v>
      </c>
      <c r="I70" s="56">
        <v>100</v>
      </c>
      <c r="J70" s="56"/>
      <c r="K70" s="56" t="s">
        <v>44</v>
      </c>
      <c r="L70" s="56"/>
      <c r="M70" s="57" t="s">
        <v>43</v>
      </c>
      <c r="N70" s="58"/>
      <c r="O70" s="59" t="s">
        <v>76</v>
      </c>
      <c r="P70" s="58"/>
      <c r="Q70" s="58" t="s">
        <v>78</v>
      </c>
      <c r="R70" s="58"/>
      <c r="S70" s="58" t="s">
        <v>114</v>
      </c>
      <c r="T70" s="58" t="s">
        <v>55</v>
      </c>
      <c r="U70" s="58" t="s">
        <v>56</v>
      </c>
      <c r="V70" s="58"/>
      <c r="W70" s="58" t="s">
        <v>80</v>
      </c>
      <c r="X70" s="58" t="s">
        <v>81</v>
      </c>
      <c r="Y70" s="58" t="s">
        <v>59</v>
      </c>
      <c r="Z70" s="58" t="s">
        <v>60</v>
      </c>
      <c r="AA70" s="58"/>
      <c r="AB70" s="58"/>
      <c r="AC70" s="58"/>
      <c r="AD70" s="60"/>
      <c r="AE70" s="58"/>
      <c r="AF70" s="58"/>
      <c r="AG70" s="58"/>
      <c r="AH70" s="58"/>
      <c r="AI70" s="58"/>
      <c r="AJ70" s="61">
        <f>COUNTA(O70:Z70)</f>
        <v>9</v>
      </c>
      <c r="AK70" s="61">
        <f t="shared" si="12"/>
        <v>100</v>
      </c>
      <c r="AL70" s="62">
        <f t="shared" si="15"/>
        <v>1</v>
      </c>
      <c r="AM70" s="62">
        <f t="shared" si="16"/>
        <v>0.5</v>
      </c>
      <c r="AN70" s="63"/>
      <c r="AO70" s="56">
        <v>3.25</v>
      </c>
      <c r="AP70" s="64">
        <f t="shared" si="14"/>
        <v>2.25</v>
      </c>
      <c r="AQ70" s="65">
        <f t="shared" si="17"/>
        <v>3.6625000000000001</v>
      </c>
      <c r="AR70" s="65"/>
      <c r="AS70" s="65"/>
      <c r="AT70" s="56"/>
      <c r="BD70" s="27"/>
      <c r="BE70" s="26"/>
      <c r="BF70" s="4"/>
      <c r="BG70" s="4"/>
      <c r="BH70" s="4"/>
      <c r="BI70" s="4"/>
      <c r="BL70" s="6"/>
      <c r="BM70" s="4"/>
      <c r="BN70" s="4"/>
      <c r="BO70" s="4"/>
    </row>
    <row r="71" spans="1:67" ht="24" customHeight="1">
      <c r="A71" s="50">
        <v>69</v>
      </c>
      <c r="B71" s="51">
        <v>401411160</v>
      </c>
      <c r="C71" s="52" t="s">
        <v>250</v>
      </c>
      <c r="D71" s="53"/>
      <c r="E71" s="54">
        <v>8.5</v>
      </c>
      <c r="F71" s="55">
        <f t="shared" si="13"/>
        <v>135</v>
      </c>
      <c r="G71" s="56" t="s">
        <v>44</v>
      </c>
      <c r="H71" s="56" t="s">
        <v>44</v>
      </c>
      <c r="I71" s="56">
        <v>70</v>
      </c>
      <c r="J71" s="56"/>
      <c r="K71" s="56" t="s">
        <v>43</v>
      </c>
      <c r="L71" s="58"/>
      <c r="M71" s="57" t="s">
        <v>43</v>
      </c>
      <c r="N71" s="58"/>
      <c r="O71" s="59"/>
      <c r="P71" s="58" t="s">
        <v>75</v>
      </c>
      <c r="Q71" s="58" t="s">
        <v>75</v>
      </c>
      <c r="R71" s="58" t="s">
        <v>79</v>
      </c>
      <c r="S71" s="58" t="s">
        <v>114</v>
      </c>
      <c r="T71" s="58"/>
      <c r="U71" s="58"/>
      <c r="V71" s="58" t="s">
        <v>57</v>
      </c>
      <c r="W71" s="58" t="s">
        <v>80</v>
      </c>
      <c r="X71" s="58" t="s">
        <v>81</v>
      </c>
      <c r="Y71" s="58" t="s">
        <v>75</v>
      </c>
      <c r="Z71" s="58" t="s">
        <v>94</v>
      </c>
      <c r="AA71" s="58"/>
      <c r="AB71" s="58"/>
      <c r="AC71" s="58"/>
      <c r="AD71" s="60"/>
      <c r="AE71" s="58"/>
      <c r="AF71" s="58"/>
      <c r="AG71" s="58"/>
      <c r="AH71" s="58"/>
      <c r="AI71" s="58"/>
      <c r="AJ71" s="61">
        <f>COUNTA(O71:X71)</f>
        <v>7</v>
      </c>
      <c r="AK71" s="61">
        <f t="shared" si="12"/>
        <v>70</v>
      </c>
      <c r="AL71" s="62">
        <f t="shared" si="15"/>
        <v>1</v>
      </c>
      <c r="AM71" s="62">
        <f t="shared" si="16"/>
        <v>0.35</v>
      </c>
      <c r="AN71" s="63"/>
      <c r="AO71" s="56">
        <v>3</v>
      </c>
      <c r="AP71" s="64">
        <f t="shared" si="14"/>
        <v>8.5</v>
      </c>
      <c r="AQ71" s="65">
        <f t="shared" si="17"/>
        <v>7.1999999999999993</v>
      </c>
      <c r="AR71" s="65"/>
      <c r="AS71" s="65"/>
      <c r="AT71" s="56"/>
      <c r="BD71" s="27"/>
      <c r="BE71" s="26"/>
      <c r="BF71" s="4"/>
      <c r="BG71" s="4"/>
      <c r="BH71" s="4"/>
      <c r="BI71" s="7"/>
      <c r="BL71" s="6"/>
      <c r="BM71" s="4"/>
      <c r="BN71" s="4"/>
      <c r="BO71" s="7"/>
    </row>
    <row r="72" spans="1:67" ht="24" customHeight="1">
      <c r="A72" s="50"/>
      <c r="B72" s="51"/>
      <c r="C72" s="52" t="s">
        <v>251</v>
      </c>
      <c r="D72" s="56"/>
      <c r="E72" s="54"/>
      <c r="F72" s="55" t="str">
        <f t="shared" si="13"/>
        <v/>
      </c>
      <c r="G72" s="56" t="s">
        <v>43</v>
      </c>
      <c r="H72" s="56" t="s">
        <v>43</v>
      </c>
      <c r="I72" s="56" t="s">
        <v>43</v>
      </c>
      <c r="J72" s="56"/>
      <c r="K72" s="58"/>
      <c r="L72" s="58"/>
      <c r="M72" s="57" t="s">
        <v>43</v>
      </c>
      <c r="N72" s="58"/>
      <c r="O72" s="59"/>
      <c r="P72" s="58"/>
      <c r="Q72" s="58"/>
      <c r="R72" s="58"/>
      <c r="S72" s="58"/>
      <c r="T72" s="58" t="s">
        <v>252</v>
      </c>
      <c r="U72" s="58"/>
      <c r="V72" s="58"/>
      <c r="W72" s="58"/>
      <c r="X72" s="58"/>
      <c r="Y72" s="58"/>
      <c r="Z72" s="58"/>
      <c r="AA72" s="58"/>
      <c r="AB72" s="58"/>
      <c r="AC72" s="58"/>
      <c r="AD72" s="60"/>
      <c r="AE72" s="58"/>
      <c r="AF72" s="58"/>
      <c r="AG72" s="58"/>
      <c r="AH72" s="58"/>
      <c r="AI72" s="58"/>
      <c r="AJ72" s="61">
        <f>COUNTA(O72:W72)</f>
        <v>1</v>
      </c>
      <c r="AK72" s="61">
        <f t="shared" si="12"/>
        <v>0</v>
      </c>
      <c r="AL72" s="62">
        <f t="shared" si="15"/>
        <v>0.16666666666666666</v>
      </c>
      <c r="AM72" s="62">
        <f t="shared" si="16"/>
        <v>0</v>
      </c>
      <c r="AN72" s="63"/>
      <c r="AO72" s="56"/>
      <c r="AP72" s="64">
        <f t="shared" si="14"/>
        <v>0</v>
      </c>
      <c r="AQ72" s="65">
        <f t="shared" si="17"/>
        <v>0.16666666666666666</v>
      </c>
      <c r="AR72" s="65"/>
      <c r="AS72" s="65"/>
      <c r="AT72" s="56"/>
      <c r="BD72" s="27"/>
      <c r="BE72" s="26"/>
      <c r="BF72" s="4"/>
      <c r="BG72" s="4"/>
      <c r="BL72" s="6"/>
      <c r="BM72" s="4"/>
      <c r="BN72" s="4"/>
      <c r="BO72" s="4"/>
    </row>
    <row r="73" spans="1:67" ht="24" customHeight="1">
      <c r="A73" s="50"/>
      <c r="B73" s="51"/>
      <c r="C73" s="52"/>
      <c r="D73" s="69"/>
      <c r="E73" s="54"/>
      <c r="F73" s="55"/>
      <c r="G73" s="56"/>
      <c r="H73" s="56"/>
      <c r="I73" s="56"/>
      <c r="J73" s="56"/>
      <c r="K73" s="56"/>
      <c r="L73" s="56"/>
      <c r="M73" s="58"/>
      <c r="N73" s="58"/>
      <c r="O73" s="59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60"/>
      <c r="AE73" s="58"/>
      <c r="AF73" s="58"/>
      <c r="AG73" s="58"/>
      <c r="AH73" s="58"/>
      <c r="AI73" s="58"/>
      <c r="AJ73" s="61"/>
      <c r="AK73" s="61"/>
      <c r="AL73" s="70"/>
      <c r="AM73" s="62">
        <f t="shared" si="16"/>
        <v>0</v>
      </c>
      <c r="AN73" s="63"/>
      <c r="AO73" s="56"/>
      <c r="AP73" s="64"/>
      <c r="AQ73" s="65"/>
      <c r="AR73" s="65"/>
      <c r="AS73" s="65"/>
      <c r="AT73" s="56"/>
      <c r="BD73" s="27"/>
      <c r="BE73" s="26"/>
      <c r="BF73" s="4"/>
      <c r="BG73" s="7"/>
      <c r="BL73" s="6"/>
      <c r="BM73" s="4"/>
      <c r="BN73" s="4"/>
      <c r="BO73" s="7"/>
    </row>
    <row r="74" spans="1:67" ht="24" customHeight="1">
      <c r="A74" s="50"/>
      <c r="B74" s="51">
        <v>999999</v>
      </c>
      <c r="C74" s="71"/>
      <c r="D74" s="72"/>
      <c r="E74" s="54"/>
      <c r="F74" s="55" t="str">
        <f>IFERROR(VLOOKUP(B74,AZ:BC,4,FALSE),"")</f>
        <v/>
      </c>
      <c r="G74" s="56" t="s">
        <v>43</v>
      </c>
      <c r="H74" s="56" t="s">
        <v>43</v>
      </c>
      <c r="I74" s="56">
        <f>COUNTA(A4:A66)</f>
        <v>63</v>
      </c>
      <c r="J74" s="56">
        <f>COUNTA(B4:B66)</f>
        <v>59</v>
      </c>
      <c r="K74" s="56">
        <f>COUNTA(C4:C66)</f>
        <v>60</v>
      </c>
      <c r="L74" s="56">
        <f>COUNTA(D4:D66)</f>
        <v>55</v>
      </c>
      <c r="M74" s="56">
        <f>COUNTA(E4:E66)</f>
        <v>27</v>
      </c>
      <c r="N74" s="56">
        <f t="shared" ref="N74:Z74" si="18">COUNTA(G4:G66)</f>
        <v>63</v>
      </c>
      <c r="O74" s="56">
        <f t="shared" si="18"/>
        <v>63</v>
      </c>
      <c r="P74" s="56">
        <f t="shared" si="18"/>
        <v>63</v>
      </c>
      <c r="Q74" s="56">
        <f t="shared" si="18"/>
        <v>20</v>
      </c>
      <c r="R74" s="56">
        <f t="shared" si="18"/>
        <v>59</v>
      </c>
      <c r="S74" s="56">
        <f t="shared" si="18"/>
        <v>27</v>
      </c>
      <c r="T74" s="56">
        <f t="shared" si="18"/>
        <v>63</v>
      </c>
      <c r="U74" s="56">
        <f t="shared" si="18"/>
        <v>14</v>
      </c>
      <c r="V74" s="56">
        <f t="shared" si="18"/>
        <v>28</v>
      </c>
      <c r="W74" s="56">
        <f t="shared" si="18"/>
        <v>30</v>
      </c>
      <c r="X74" s="56">
        <f t="shared" si="18"/>
        <v>29</v>
      </c>
      <c r="Y74" s="56">
        <f t="shared" si="18"/>
        <v>22</v>
      </c>
      <c r="Z74" s="56">
        <f t="shared" si="18"/>
        <v>29</v>
      </c>
      <c r="AA74" s="58"/>
      <c r="AB74" s="58"/>
      <c r="AC74" s="58"/>
      <c r="AD74" s="60"/>
      <c r="AE74" s="58"/>
      <c r="AF74" s="58"/>
      <c r="AG74" s="58"/>
      <c r="AH74" s="58"/>
      <c r="AI74" s="58"/>
      <c r="AJ74" s="61">
        <f>MAX(AJ3:AJ73)</f>
        <v>13</v>
      </c>
      <c r="AK74" s="61">
        <f t="shared" ref="AK74:AQ74" si="19">MAX(AK3:AK73)</f>
        <v>490</v>
      </c>
      <c r="AL74" s="61">
        <f t="shared" si="19"/>
        <v>1</v>
      </c>
      <c r="AM74" s="61">
        <f t="shared" si="19"/>
        <v>2</v>
      </c>
      <c r="AN74" s="61">
        <f t="shared" si="19"/>
        <v>0</v>
      </c>
      <c r="AO74" s="61">
        <f t="shared" si="19"/>
        <v>18.75</v>
      </c>
      <c r="AP74" s="61">
        <f t="shared" si="19"/>
        <v>20</v>
      </c>
      <c r="AQ74" s="61">
        <f t="shared" si="19"/>
        <v>19.6875</v>
      </c>
      <c r="AR74" s="65"/>
      <c r="AS74" s="61"/>
      <c r="AT74" s="56"/>
      <c r="BD74" s="27"/>
      <c r="BE74" s="26"/>
      <c r="BF74" s="4"/>
      <c r="BG74" s="4"/>
    </row>
    <row r="75" spans="1:67" ht="24" customHeight="1">
      <c r="A75" s="50"/>
      <c r="B75" s="51"/>
      <c r="C75" s="71"/>
      <c r="D75" s="56"/>
      <c r="E75" s="54"/>
      <c r="F75" s="55" t="str">
        <f>IFERROR(VLOOKUP(B75,AZ:BC,4,FALSE),"")</f>
        <v/>
      </c>
      <c r="G75" s="56" t="s">
        <v>43</v>
      </c>
      <c r="H75" s="56" t="s">
        <v>43</v>
      </c>
      <c r="I75" s="56" t="s">
        <v>43</v>
      </c>
      <c r="J75" s="58"/>
      <c r="K75" s="58"/>
      <c r="L75" s="58"/>
      <c r="M75" s="58"/>
      <c r="N75" s="58"/>
      <c r="O75" s="59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60"/>
      <c r="AE75" s="58"/>
      <c r="AF75" s="58"/>
      <c r="AG75" s="58"/>
      <c r="AH75" s="58"/>
      <c r="AI75" s="58"/>
      <c r="AJ75" s="65"/>
      <c r="AK75" s="65"/>
      <c r="AL75" s="70"/>
      <c r="AM75" s="70"/>
      <c r="AN75" s="63"/>
      <c r="AO75" s="56"/>
      <c r="AP75" s="56"/>
      <c r="AQ75" s="65"/>
      <c r="AR75" s="65"/>
      <c r="AS75" s="56"/>
      <c r="AT75" s="56"/>
      <c r="BD75" s="27"/>
      <c r="BE75" s="26"/>
      <c r="BF75" s="4"/>
      <c r="BG75" s="7"/>
    </row>
    <row r="76" spans="1:67" ht="24" customHeight="1">
      <c r="A76" s="50"/>
      <c r="B76" s="51"/>
      <c r="C76" s="71"/>
      <c r="D76" s="56"/>
      <c r="E76" s="54"/>
      <c r="F76" s="55">
        <f>MAX(F3:F75)</f>
        <v>689</v>
      </c>
      <c r="G76" s="56" t="s">
        <v>43</v>
      </c>
      <c r="H76" s="56" t="s">
        <v>43</v>
      </c>
      <c r="I76" s="56" t="s">
        <v>43</v>
      </c>
      <c r="J76" s="58"/>
      <c r="K76" s="58"/>
      <c r="L76" s="58"/>
      <c r="M76" s="58"/>
      <c r="N76" s="58"/>
      <c r="O76" s="59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60"/>
      <c r="AE76" s="58"/>
      <c r="AF76" s="58"/>
      <c r="AG76" s="58"/>
      <c r="AH76" s="58"/>
      <c r="AI76" s="58"/>
      <c r="AJ76" s="65"/>
      <c r="AK76" s="65"/>
      <c r="AL76" s="70"/>
      <c r="AM76" s="70"/>
      <c r="AN76" s="63"/>
      <c r="AO76" s="56"/>
      <c r="AP76" s="56"/>
      <c r="AQ76" s="65"/>
      <c r="AR76" s="65"/>
      <c r="AS76" s="56"/>
      <c r="AT76" s="56"/>
    </row>
    <row r="77" spans="1:67" ht="24" customHeight="1">
      <c r="A77" s="50"/>
      <c r="B77" s="51"/>
      <c r="C77" s="71"/>
      <c r="D77" s="56"/>
      <c r="E77" s="54"/>
      <c r="F77" s="55" t="str">
        <f>IFERROR(VLOOKUP(B77,AZ:BC,4,FALSE),"")</f>
        <v/>
      </c>
      <c r="G77" s="56" t="s">
        <v>43</v>
      </c>
      <c r="H77" s="58"/>
      <c r="I77" s="58"/>
      <c r="J77" s="58"/>
      <c r="K77" s="58"/>
      <c r="L77" s="58"/>
      <c r="M77" s="58"/>
      <c r="N77" s="58"/>
      <c r="O77" s="59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60"/>
      <c r="AE77" s="58"/>
      <c r="AF77" s="58"/>
      <c r="AG77" s="58"/>
      <c r="AH77" s="58"/>
      <c r="AI77" s="58"/>
      <c r="AJ77" s="65"/>
      <c r="AK77" s="65"/>
      <c r="AL77" s="70"/>
      <c r="AM77" s="70"/>
      <c r="AN77" s="63"/>
      <c r="AO77" s="56"/>
      <c r="AP77" s="56"/>
      <c r="AQ77" s="65"/>
      <c r="AR77" s="65"/>
      <c r="AS77" s="56"/>
      <c r="AT77" s="56"/>
    </row>
    <row r="78" spans="1:67" ht="24" customHeight="1">
      <c r="A78" s="50"/>
      <c r="B78" s="51"/>
      <c r="C78" s="71"/>
      <c r="D78" s="56"/>
      <c r="E78" s="54"/>
      <c r="F78" s="55" t="str">
        <f>IFERROR(VLOOKUP(B78,AZ:BC,4,FALSE),"")</f>
        <v/>
      </c>
      <c r="G78" s="58"/>
      <c r="H78" s="58"/>
      <c r="I78" s="58"/>
      <c r="J78" s="58"/>
      <c r="K78" s="58"/>
      <c r="L78" s="58"/>
      <c r="M78" s="58"/>
      <c r="N78" s="58"/>
      <c r="O78" s="59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60"/>
      <c r="AE78" s="58"/>
      <c r="AF78" s="58"/>
      <c r="AG78" s="58"/>
      <c r="AH78" s="58"/>
      <c r="AI78" s="58"/>
      <c r="AJ78" s="65"/>
      <c r="AK78" s="65"/>
      <c r="AL78" s="70"/>
      <c r="AM78" s="70"/>
      <c r="AN78" s="63"/>
      <c r="AO78" s="56"/>
      <c r="AP78" s="56"/>
      <c r="AQ78" s="65"/>
      <c r="AR78" s="65"/>
      <c r="AS78" s="56"/>
      <c r="AT78" s="56"/>
    </row>
    <row r="79" spans="1:67" ht="24" customHeight="1">
      <c r="A79" s="50"/>
      <c r="B79" s="51"/>
      <c r="C79" s="71"/>
      <c r="D79" s="56"/>
      <c r="E79" s="54"/>
      <c r="F79" s="55" t="str">
        <f>IFERROR(VLOOKUP(B79,AZ:BC,4,FALSE),"")</f>
        <v/>
      </c>
      <c r="G79" s="58"/>
      <c r="H79" s="58"/>
      <c r="I79" s="58"/>
      <c r="J79" s="58"/>
      <c r="K79" s="58"/>
      <c r="L79" s="58"/>
      <c r="M79" s="58"/>
      <c r="N79" s="58"/>
      <c r="O79" s="59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60"/>
      <c r="AE79" s="58"/>
      <c r="AF79" s="58"/>
      <c r="AG79" s="58"/>
      <c r="AH79" s="58"/>
      <c r="AI79" s="58"/>
      <c r="AJ79" s="65"/>
      <c r="AK79" s="65"/>
      <c r="AL79" s="70"/>
      <c r="AM79" s="70"/>
      <c r="AN79" s="63"/>
      <c r="AO79" s="56"/>
      <c r="AP79" s="56"/>
      <c r="AQ79" s="65"/>
      <c r="AR79" s="65"/>
      <c r="AS79" s="56"/>
      <c r="AT79" s="56"/>
    </row>
    <row r="80" spans="1:67" ht="24" customHeight="1">
      <c r="A80" s="50"/>
      <c r="B80" s="51"/>
      <c r="C80" s="71"/>
      <c r="D80" s="56"/>
      <c r="E80" s="54"/>
      <c r="F80" s="55"/>
      <c r="G80" s="58"/>
      <c r="H80" s="58"/>
      <c r="I80" s="58"/>
      <c r="J80" s="58"/>
      <c r="K80" s="58"/>
      <c r="L80" s="58"/>
      <c r="M80" s="58"/>
      <c r="N80" s="58"/>
      <c r="O80" s="59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60"/>
      <c r="AE80" s="58"/>
      <c r="AF80" s="58"/>
      <c r="AG80" s="58"/>
      <c r="AH80" s="58"/>
      <c r="AI80" s="58"/>
      <c r="AJ80" s="65"/>
      <c r="AK80" s="65"/>
      <c r="AL80" s="70"/>
      <c r="AM80" s="70"/>
      <c r="AN80" s="63"/>
      <c r="AO80" s="56"/>
      <c r="AP80" s="56"/>
      <c r="AQ80" s="65"/>
      <c r="AR80" s="65"/>
      <c r="AS80" s="56"/>
      <c r="AT80" s="56"/>
    </row>
    <row r="81" spans="1:46" ht="24" customHeight="1">
      <c r="A81" s="50"/>
      <c r="B81" s="51"/>
      <c r="C81" s="71"/>
      <c r="D81" s="56"/>
      <c r="E81" s="54"/>
      <c r="F81" s="58"/>
      <c r="G81" s="58"/>
      <c r="H81" s="58"/>
      <c r="I81" s="58"/>
      <c r="J81" s="58"/>
      <c r="K81" s="58"/>
      <c r="L81" s="58"/>
      <c r="M81" s="58"/>
      <c r="N81" s="58"/>
      <c r="O81" s="59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60"/>
      <c r="AE81" s="58"/>
      <c r="AF81" s="58"/>
      <c r="AG81" s="58"/>
      <c r="AH81" s="58"/>
      <c r="AI81" s="58"/>
      <c r="AJ81" s="65"/>
      <c r="AK81" s="65"/>
      <c r="AL81" s="70"/>
      <c r="AM81" s="70"/>
      <c r="AN81" s="63"/>
      <c r="AO81" s="56"/>
      <c r="AP81" s="56"/>
      <c r="AQ81" s="65"/>
      <c r="AR81" s="65"/>
      <c r="AS81" s="56"/>
      <c r="AT81" s="56"/>
    </row>
    <row r="82" spans="1:46" ht="24" customHeight="1">
      <c r="A82" s="50"/>
      <c r="B82" s="51"/>
      <c r="C82" s="71"/>
      <c r="D82" s="56"/>
      <c r="E82" s="54"/>
      <c r="F82" s="58"/>
      <c r="G82" s="58"/>
      <c r="H82" s="58"/>
      <c r="I82" s="58"/>
      <c r="J82" s="58"/>
      <c r="K82" s="58"/>
      <c r="L82" s="58"/>
      <c r="M82" s="58"/>
      <c r="N82" s="58"/>
      <c r="O82" s="59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60"/>
      <c r="AE82" s="58"/>
      <c r="AF82" s="58"/>
      <c r="AG82" s="58"/>
      <c r="AH82" s="58"/>
      <c r="AI82" s="58"/>
      <c r="AJ82" s="65"/>
      <c r="AK82" s="65"/>
      <c r="AL82" s="70"/>
      <c r="AM82" s="70"/>
      <c r="AN82" s="63"/>
      <c r="AO82" s="56"/>
      <c r="AP82" s="56"/>
      <c r="AQ82" s="65"/>
      <c r="AR82" s="65"/>
      <c r="AS82" s="56"/>
      <c r="AT82" s="56"/>
    </row>
    <row r="83" spans="1:46" ht="24" customHeight="1">
      <c r="A83" s="50"/>
      <c r="B83" s="51"/>
      <c r="C83" s="71"/>
      <c r="D83" s="56"/>
      <c r="E83" s="54"/>
      <c r="F83" s="58"/>
      <c r="G83" s="58"/>
      <c r="H83" s="58"/>
      <c r="I83" s="58"/>
      <c r="J83" s="58"/>
      <c r="K83" s="58"/>
      <c r="L83" s="58"/>
      <c r="M83" s="58"/>
      <c r="N83" s="58"/>
      <c r="O83" s="59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60"/>
      <c r="AE83" s="58"/>
      <c r="AF83" s="58"/>
      <c r="AG83" s="58"/>
      <c r="AH83" s="58"/>
      <c r="AI83" s="58"/>
      <c r="AJ83" s="65"/>
      <c r="AK83" s="65"/>
      <c r="AL83" s="70"/>
      <c r="AM83" s="70"/>
      <c r="AN83" s="63"/>
      <c r="AO83" s="56"/>
      <c r="AP83" s="56"/>
      <c r="AQ83" s="65"/>
      <c r="AR83" s="65"/>
      <c r="AS83" s="56"/>
      <c r="AT83" s="56"/>
    </row>
    <row r="84" spans="1:46" ht="24" customHeight="1">
      <c r="A84" s="50"/>
      <c r="B84" s="51"/>
      <c r="C84" s="71"/>
      <c r="D84" s="56"/>
      <c r="E84" s="54"/>
      <c r="F84" s="58"/>
      <c r="G84" s="58"/>
      <c r="H84" s="58"/>
      <c r="I84" s="58"/>
      <c r="J84" s="58"/>
      <c r="K84" s="58"/>
      <c r="L84" s="58"/>
      <c r="M84" s="58"/>
      <c r="N84" s="58"/>
      <c r="O84" s="59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60"/>
      <c r="AE84" s="58"/>
      <c r="AF84" s="58"/>
      <c r="AG84" s="58"/>
      <c r="AH84" s="58"/>
      <c r="AI84" s="58"/>
      <c r="AJ84" s="65"/>
      <c r="AK84" s="65"/>
      <c r="AL84" s="70"/>
      <c r="AM84" s="70"/>
      <c r="AN84" s="63"/>
      <c r="AO84" s="56"/>
      <c r="AP84" s="56"/>
      <c r="AQ84" s="65"/>
      <c r="AR84" s="65"/>
      <c r="AS84" s="56"/>
      <c r="AT84" s="56"/>
    </row>
    <row r="85" spans="1:46" ht="24" customHeight="1">
      <c r="A85" s="50"/>
      <c r="B85" s="51"/>
      <c r="C85" s="71"/>
      <c r="D85" s="56"/>
      <c r="E85" s="54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60"/>
      <c r="AE85" s="58"/>
      <c r="AF85" s="58"/>
      <c r="AG85" s="58"/>
      <c r="AH85" s="58"/>
      <c r="AI85" s="58"/>
      <c r="AJ85" s="65"/>
      <c r="AK85" s="65"/>
      <c r="AL85" s="70"/>
      <c r="AM85" s="70"/>
      <c r="AN85" s="63"/>
      <c r="AO85" s="56"/>
      <c r="AP85" s="56"/>
      <c r="AQ85" s="65"/>
      <c r="AR85" s="65"/>
      <c r="AS85" s="56"/>
      <c r="AT85" s="56"/>
    </row>
    <row r="86" spans="1:46" ht="24" customHeight="1">
      <c r="A86" s="50"/>
      <c r="B86" s="51"/>
      <c r="C86" s="71"/>
      <c r="D86" s="56"/>
      <c r="E86" s="54"/>
      <c r="F86" s="58"/>
      <c r="G86" s="58"/>
      <c r="H86" s="58"/>
      <c r="I86" s="58"/>
      <c r="J86" s="58"/>
      <c r="K86" s="58"/>
      <c r="L86" s="58"/>
      <c r="M86" s="58"/>
      <c r="N86" s="58"/>
      <c r="O86" s="59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60"/>
      <c r="AE86" s="58"/>
      <c r="AF86" s="58"/>
      <c r="AG86" s="58"/>
      <c r="AH86" s="58"/>
      <c r="AI86" s="58"/>
      <c r="AJ86" s="65"/>
      <c r="AK86" s="65"/>
      <c r="AL86" s="70"/>
      <c r="AM86" s="70"/>
      <c r="AN86" s="63"/>
      <c r="AO86" s="56"/>
      <c r="AP86" s="56"/>
      <c r="AQ86" s="65"/>
      <c r="AR86" s="65"/>
      <c r="AS86" s="56"/>
      <c r="AT86" s="56"/>
    </row>
    <row r="87" spans="1:46" ht="24" customHeight="1">
      <c r="A87" s="50"/>
      <c r="B87" s="51"/>
      <c r="C87" s="71"/>
      <c r="D87" s="56"/>
      <c r="E87" s="54"/>
      <c r="F87" s="58"/>
      <c r="G87" s="58"/>
      <c r="H87" s="58"/>
      <c r="I87" s="58"/>
      <c r="J87" s="58"/>
      <c r="K87" s="58"/>
      <c r="L87" s="58"/>
      <c r="M87" s="58"/>
      <c r="N87" s="58"/>
      <c r="O87" s="59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60"/>
      <c r="AE87" s="58"/>
      <c r="AF87" s="58"/>
      <c r="AG87" s="58"/>
      <c r="AH87" s="58"/>
      <c r="AI87" s="58"/>
      <c r="AJ87" s="65"/>
      <c r="AK87" s="65"/>
      <c r="AL87" s="70"/>
      <c r="AM87" s="70"/>
      <c r="AN87" s="63"/>
      <c r="AO87" s="56"/>
      <c r="AP87" s="56"/>
      <c r="AQ87" s="65"/>
      <c r="AR87" s="65"/>
      <c r="AS87" s="56"/>
      <c r="AT87" s="56"/>
    </row>
    <row r="88" spans="1:46" ht="24" customHeight="1">
      <c r="A88" s="50"/>
      <c r="B88" s="51"/>
      <c r="C88" s="71"/>
      <c r="D88" s="56"/>
      <c r="E88" s="54"/>
      <c r="F88" s="58"/>
      <c r="G88" s="58"/>
      <c r="H88" s="58"/>
      <c r="I88" s="58"/>
      <c r="J88" s="58"/>
      <c r="K88" s="58"/>
      <c r="L88" s="58"/>
      <c r="M88" s="58"/>
      <c r="N88" s="58"/>
      <c r="O88" s="59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60"/>
      <c r="AE88" s="58"/>
      <c r="AF88" s="58"/>
      <c r="AG88" s="58"/>
      <c r="AH88" s="58"/>
      <c r="AI88" s="58"/>
      <c r="AJ88" s="65"/>
      <c r="AK88" s="65"/>
      <c r="AL88" s="70"/>
      <c r="AM88" s="70"/>
      <c r="AN88" s="63"/>
      <c r="AO88" s="56"/>
      <c r="AP88" s="56"/>
      <c r="AQ88" s="65"/>
      <c r="AR88" s="65"/>
      <c r="AS88" s="56"/>
      <c r="AT88" s="56"/>
    </row>
    <row r="89" spans="1:46" ht="24" customHeight="1">
      <c r="A89" s="50"/>
      <c r="B89" s="51"/>
      <c r="C89" s="71"/>
      <c r="D89" s="56"/>
      <c r="E89" s="54"/>
      <c r="F89" s="58"/>
      <c r="G89" s="58"/>
      <c r="H89" s="58"/>
      <c r="I89" s="58"/>
      <c r="J89" s="58"/>
      <c r="K89" s="58"/>
      <c r="L89" s="58"/>
      <c r="M89" s="58"/>
      <c r="N89" s="58"/>
      <c r="O89" s="59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60"/>
      <c r="AE89" s="58"/>
      <c r="AF89" s="58"/>
      <c r="AG89" s="58"/>
      <c r="AH89" s="58"/>
      <c r="AI89" s="58"/>
      <c r="AJ89" s="65"/>
      <c r="AK89" s="65"/>
      <c r="AL89" s="70"/>
      <c r="AM89" s="70"/>
      <c r="AN89" s="63"/>
      <c r="AO89" s="56"/>
      <c r="AP89" s="56"/>
      <c r="AQ89" s="65"/>
      <c r="AR89" s="65"/>
      <c r="AS89" s="56"/>
      <c r="AT89" s="56"/>
    </row>
    <row r="90" spans="1:46" ht="24" customHeight="1">
      <c r="A90" s="50"/>
      <c r="B90" s="51"/>
      <c r="C90" s="71"/>
      <c r="D90" s="56"/>
      <c r="E90" s="54"/>
      <c r="F90" s="58"/>
      <c r="G90" s="58"/>
      <c r="H90" s="58"/>
      <c r="I90" s="58"/>
      <c r="J90" s="58"/>
      <c r="K90" s="58"/>
      <c r="L90" s="58"/>
      <c r="M90" s="58"/>
      <c r="N90" s="58"/>
      <c r="O90" s="59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60"/>
      <c r="AE90" s="58"/>
      <c r="AF90" s="58"/>
      <c r="AG90" s="58"/>
      <c r="AH90" s="58"/>
      <c r="AI90" s="58"/>
      <c r="AJ90" s="65"/>
      <c r="AK90" s="65"/>
      <c r="AL90" s="70"/>
      <c r="AM90" s="70"/>
      <c r="AN90" s="63"/>
      <c r="AO90" s="56"/>
      <c r="AP90" s="56"/>
      <c r="AQ90" s="65"/>
      <c r="AR90" s="65"/>
      <c r="AS90" s="56"/>
      <c r="AT90" s="56"/>
    </row>
    <row r="91" spans="1:46" ht="24" customHeight="1">
      <c r="A91" s="50"/>
      <c r="B91" s="51"/>
      <c r="C91" s="71"/>
      <c r="D91" s="56"/>
      <c r="E91" s="54"/>
      <c r="F91" s="58"/>
      <c r="G91" s="58"/>
      <c r="H91" s="58"/>
      <c r="I91" s="58"/>
      <c r="J91" s="58"/>
      <c r="K91" s="58"/>
      <c r="L91" s="58"/>
      <c r="M91" s="58"/>
      <c r="N91" s="58"/>
      <c r="O91" s="59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60"/>
      <c r="AE91" s="58"/>
      <c r="AF91" s="58"/>
      <c r="AG91" s="58"/>
      <c r="AH91" s="58"/>
      <c r="AI91" s="58"/>
      <c r="AJ91" s="65"/>
      <c r="AK91" s="65"/>
      <c r="AL91" s="70"/>
      <c r="AM91" s="70"/>
      <c r="AN91" s="63"/>
      <c r="AO91" s="56"/>
      <c r="AP91" s="56"/>
      <c r="AQ91" s="65"/>
      <c r="AR91" s="65"/>
      <c r="AS91" s="56"/>
      <c r="AT91" s="56"/>
    </row>
    <row r="92" spans="1:46" ht="24" customHeight="1">
      <c r="A92" s="50"/>
      <c r="B92" s="51"/>
      <c r="C92" s="71"/>
      <c r="D92" s="56"/>
      <c r="E92" s="54"/>
      <c r="F92" s="58"/>
      <c r="G92" s="58"/>
      <c r="H92" s="58"/>
      <c r="I92" s="58"/>
      <c r="J92" s="58"/>
      <c r="K92" s="58"/>
      <c r="L92" s="58"/>
      <c r="M92" s="58"/>
      <c r="N92" s="58"/>
      <c r="O92" s="59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60"/>
      <c r="AE92" s="58"/>
      <c r="AF92" s="58"/>
      <c r="AG92" s="58"/>
      <c r="AH92" s="58"/>
      <c r="AI92" s="58"/>
      <c r="AJ92" s="65"/>
      <c r="AK92" s="65"/>
      <c r="AL92" s="70"/>
      <c r="AM92" s="70"/>
      <c r="AN92" s="63"/>
      <c r="AO92" s="56"/>
      <c r="AP92" s="56"/>
      <c r="AQ92" s="65"/>
      <c r="AR92" s="65"/>
      <c r="AS92" s="56"/>
      <c r="AT92" s="56"/>
    </row>
    <row r="93" spans="1:46" ht="24" customHeight="1">
      <c r="A93" s="50"/>
      <c r="B93" s="51"/>
      <c r="C93" s="71"/>
      <c r="D93" s="56"/>
      <c r="E93" s="54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60"/>
      <c r="AE93" s="58"/>
      <c r="AF93" s="58"/>
      <c r="AG93" s="58"/>
      <c r="AH93" s="58"/>
      <c r="AI93" s="58"/>
      <c r="AJ93" s="65"/>
      <c r="AK93" s="65"/>
      <c r="AL93" s="70"/>
      <c r="AM93" s="70"/>
      <c r="AN93" s="63"/>
      <c r="AO93" s="56"/>
      <c r="AP93" s="56"/>
      <c r="AQ93" s="65"/>
      <c r="AR93" s="65"/>
      <c r="AS93" s="56"/>
      <c r="AT93" s="56"/>
    </row>
    <row r="94" spans="1:46" ht="24" customHeight="1">
      <c r="A94" s="50"/>
      <c r="B94" s="51"/>
      <c r="C94" s="71"/>
      <c r="D94" s="56"/>
      <c r="E94" s="54"/>
      <c r="F94" s="58"/>
      <c r="G94" s="58"/>
      <c r="H94" s="58"/>
      <c r="I94" s="58"/>
      <c r="J94" s="58"/>
      <c r="K94" s="58"/>
      <c r="L94" s="58"/>
      <c r="M94" s="58"/>
      <c r="N94" s="58"/>
      <c r="O94" s="59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60"/>
      <c r="AE94" s="58"/>
      <c r="AF94" s="58"/>
      <c r="AG94" s="58"/>
      <c r="AH94" s="58"/>
      <c r="AI94" s="58"/>
      <c r="AJ94" s="65"/>
      <c r="AK94" s="65"/>
      <c r="AL94" s="70"/>
      <c r="AM94" s="70"/>
      <c r="AN94" s="63"/>
      <c r="AO94" s="56"/>
      <c r="AP94" s="56"/>
      <c r="AQ94" s="65"/>
      <c r="AR94" s="65"/>
      <c r="AS94" s="56"/>
      <c r="AT94" s="56"/>
    </row>
    <row r="95" spans="1:46" ht="24" customHeight="1">
      <c r="A95" s="50"/>
      <c r="B95" s="51"/>
      <c r="C95" s="71"/>
      <c r="D95" s="56"/>
      <c r="E95" s="54"/>
      <c r="F95" s="58"/>
      <c r="G95" s="58"/>
      <c r="H95" s="58"/>
      <c r="I95" s="58"/>
      <c r="J95" s="58"/>
      <c r="K95" s="58"/>
      <c r="L95" s="58"/>
      <c r="M95" s="58"/>
      <c r="N95" s="58"/>
      <c r="O95" s="59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60"/>
      <c r="AE95" s="58"/>
      <c r="AF95" s="58"/>
      <c r="AG95" s="58"/>
      <c r="AH95" s="58"/>
      <c r="AI95" s="58"/>
      <c r="AJ95" s="65"/>
      <c r="AK95" s="65"/>
      <c r="AL95" s="70"/>
      <c r="AM95" s="70"/>
      <c r="AN95" s="63"/>
      <c r="AO95" s="56"/>
      <c r="AP95" s="56"/>
      <c r="AQ95" s="65"/>
      <c r="AR95" s="65"/>
      <c r="AS95" s="56"/>
      <c r="AT95" s="56"/>
    </row>
    <row r="96" spans="1:46" ht="24" customHeight="1">
      <c r="A96" s="50"/>
      <c r="B96" s="51"/>
      <c r="C96" s="71"/>
      <c r="D96" s="56"/>
      <c r="E96" s="54"/>
      <c r="F96" s="58"/>
      <c r="G96" s="58"/>
      <c r="H96" s="58"/>
      <c r="I96" s="58"/>
      <c r="J96" s="58"/>
      <c r="K96" s="58"/>
      <c r="L96" s="58"/>
      <c r="M96" s="58"/>
      <c r="N96" s="58"/>
      <c r="O96" s="59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60"/>
      <c r="AE96" s="58"/>
      <c r="AF96" s="58"/>
      <c r="AG96" s="58"/>
      <c r="AH96" s="58"/>
      <c r="AI96" s="58"/>
      <c r="AJ96" s="65"/>
      <c r="AK96" s="65"/>
      <c r="AL96" s="70"/>
      <c r="AM96" s="70"/>
      <c r="AN96" s="63"/>
      <c r="AO96" s="56"/>
      <c r="AP96" s="56"/>
      <c r="AQ96" s="65"/>
      <c r="AR96" s="65"/>
      <c r="AS96" s="56"/>
      <c r="AT96" s="56"/>
    </row>
    <row r="97" spans="1:46" ht="24" customHeight="1">
      <c r="A97" s="50"/>
      <c r="B97" s="51"/>
      <c r="C97" s="71"/>
      <c r="D97" s="56"/>
      <c r="E97" s="54"/>
      <c r="F97" s="58"/>
      <c r="G97" s="58"/>
      <c r="H97" s="58"/>
      <c r="I97" s="58"/>
      <c r="J97" s="58"/>
      <c r="K97" s="58"/>
      <c r="L97" s="58"/>
      <c r="M97" s="58"/>
      <c r="N97" s="58"/>
      <c r="O97" s="59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60"/>
      <c r="AE97" s="58"/>
      <c r="AF97" s="58"/>
      <c r="AG97" s="58"/>
      <c r="AH97" s="58"/>
      <c r="AI97" s="58"/>
      <c r="AJ97" s="65"/>
      <c r="AK97" s="65"/>
      <c r="AL97" s="70"/>
      <c r="AM97" s="70"/>
      <c r="AN97" s="63"/>
      <c r="AO97" s="56"/>
      <c r="AP97" s="56"/>
      <c r="AQ97" s="65"/>
      <c r="AR97" s="65"/>
      <c r="AS97" s="56"/>
      <c r="AT97" s="56"/>
    </row>
    <row r="98" spans="1:46" ht="24" customHeight="1">
      <c r="A98" s="50"/>
      <c r="B98" s="51"/>
      <c r="C98" s="71"/>
      <c r="D98" s="56"/>
      <c r="E98" s="54"/>
      <c r="F98" s="58"/>
      <c r="G98" s="58"/>
      <c r="H98" s="58"/>
      <c r="I98" s="58"/>
      <c r="J98" s="58"/>
      <c r="K98" s="58"/>
      <c r="L98" s="58"/>
      <c r="M98" s="58"/>
      <c r="N98" s="58"/>
      <c r="O98" s="59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60"/>
      <c r="AE98" s="58"/>
      <c r="AF98" s="58"/>
      <c r="AG98" s="58"/>
      <c r="AH98" s="58"/>
      <c r="AI98" s="58"/>
      <c r="AJ98" s="65"/>
      <c r="AK98" s="65"/>
      <c r="AL98" s="70"/>
      <c r="AM98" s="70"/>
      <c r="AN98" s="63"/>
      <c r="AO98" s="56"/>
      <c r="AP98" s="56"/>
      <c r="AQ98" s="65"/>
      <c r="AR98" s="65"/>
      <c r="AS98" s="56"/>
      <c r="AT98" s="56"/>
    </row>
    <row r="99" spans="1:46" ht="24" customHeight="1">
      <c r="A99" s="50"/>
      <c r="B99" s="51"/>
      <c r="C99" s="71"/>
      <c r="D99" s="56"/>
      <c r="E99" s="54"/>
      <c r="F99" s="58"/>
      <c r="G99" s="58"/>
      <c r="H99" s="58"/>
      <c r="I99" s="58"/>
      <c r="J99" s="58"/>
      <c r="K99" s="58"/>
      <c r="L99" s="58"/>
      <c r="M99" s="58"/>
      <c r="N99" s="58"/>
      <c r="O99" s="59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60"/>
      <c r="AE99" s="58"/>
      <c r="AF99" s="58"/>
      <c r="AG99" s="58"/>
      <c r="AH99" s="58"/>
      <c r="AI99" s="58"/>
      <c r="AJ99" s="65"/>
      <c r="AK99" s="65"/>
      <c r="AL99" s="70"/>
      <c r="AM99" s="70"/>
      <c r="AN99" s="63"/>
      <c r="AO99" s="56"/>
      <c r="AP99" s="56"/>
      <c r="AQ99" s="65"/>
      <c r="AR99" s="65"/>
      <c r="AS99" s="56"/>
      <c r="AT99" s="56"/>
    </row>
    <row r="100" spans="1:46" ht="24" customHeight="1">
      <c r="A100" s="50"/>
      <c r="B100" s="51"/>
      <c r="C100" s="71"/>
      <c r="D100" s="56"/>
      <c r="E100" s="54"/>
      <c r="F100" s="58"/>
      <c r="G100" s="58"/>
      <c r="H100" s="58"/>
      <c r="I100" s="58"/>
      <c r="J100" s="58"/>
      <c r="K100" s="58"/>
      <c r="L100" s="58"/>
      <c r="M100" s="58"/>
      <c r="N100" s="58"/>
      <c r="O100" s="59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60"/>
      <c r="AE100" s="58"/>
      <c r="AF100" s="58"/>
      <c r="AG100" s="58"/>
      <c r="AH100" s="58"/>
      <c r="AI100" s="58"/>
      <c r="AJ100" s="65"/>
      <c r="AK100" s="65"/>
      <c r="AL100" s="70"/>
      <c r="AM100" s="70"/>
      <c r="AN100" s="63"/>
      <c r="AO100" s="56"/>
      <c r="AP100" s="56"/>
      <c r="AQ100" s="65"/>
      <c r="AR100" s="65"/>
      <c r="AS100" s="56"/>
      <c r="AT100" s="56"/>
    </row>
    <row r="101" spans="1:46" ht="24" customHeight="1">
      <c r="A101" s="50"/>
      <c r="B101" s="51"/>
      <c r="C101" s="71"/>
      <c r="D101" s="56"/>
      <c r="E101" s="54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60"/>
      <c r="AE101" s="58"/>
      <c r="AF101" s="58"/>
      <c r="AG101" s="58"/>
      <c r="AH101" s="58"/>
      <c r="AI101" s="58"/>
      <c r="AJ101" s="65"/>
      <c r="AK101" s="65"/>
      <c r="AL101" s="70"/>
      <c r="AM101" s="70"/>
      <c r="AN101" s="63"/>
      <c r="AO101" s="56"/>
      <c r="AP101" s="56"/>
      <c r="AQ101" s="65"/>
      <c r="AR101" s="65"/>
      <c r="AS101" s="56"/>
      <c r="AT101" s="56"/>
    </row>
    <row r="102" spans="1:46" ht="24" customHeight="1">
      <c r="A102" s="50"/>
      <c r="B102" s="51"/>
      <c r="C102" s="71"/>
      <c r="D102" s="56"/>
      <c r="E102" s="54"/>
      <c r="F102" s="58"/>
      <c r="G102" s="58"/>
      <c r="H102" s="58"/>
      <c r="I102" s="58"/>
      <c r="J102" s="58"/>
      <c r="K102" s="58"/>
      <c r="L102" s="58"/>
      <c r="M102" s="58"/>
      <c r="N102" s="58"/>
      <c r="O102" s="59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60"/>
      <c r="AE102" s="58"/>
      <c r="AF102" s="58"/>
      <c r="AG102" s="58"/>
      <c r="AH102" s="58"/>
      <c r="AI102" s="58"/>
      <c r="AJ102" s="65"/>
      <c r="AK102" s="65"/>
      <c r="AL102" s="70"/>
      <c r="AM102" s="70"/>
      <c r="AN102" s="63"/>
      <c r="AO102" s="56"/>
      <c r="AP102" s="56"/>
      <c r="AQ102" s="65"/>
      <c r="AR102" s="65"/>
      <c r="AS102" s="56"/>
      <c r="AT102" s="56"/>
    </row>
    <row r="103" spans="1:46" ht="24" customHeight="1">
      <c r="A103" s="50"/>
      <c r="B103" s="51"/>
      <c r="C103" s="71"/>
      <c r="D103" s="56"/>
      <c r="E103" s="54"/>
      <c r="F103" s="58"/>
      <c r="G103" s="58"/>
      <c r="H103" s="58"/>
      <c r="I103" s="58"/>
      <c r="J103" s="58"/>
      <c r="K103" s="58"/>
      <c r="L103" s="58"/>
      <c r="M103" s="58"/>
      <c r="N103" s="58"/>
      <c r="O103" s="59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60"/>
      <c r="AE103" s="58"/>
      <c r="AF103" s="58"/>
      <c r="AG103" s="58"/>
      <c r="AH103" s="58"/>
      <c r="AI103" s="58"/>
      <c r="AJ103" s="65"/>
      <c r="AK103" s="65"/>
      <c r="AL103" s="70"/>
      <c r="AM103" s="70"/>
      <c r="AN103" s="63"/>
      <c r="AO103" s="56"/>
      <c r="AP103" s="56"/>
      <c r="AQ103" s="65"/>
      <c r="AR103" s="65"/>
      <c r="AS103" s="56"/>
      <c r="AT103" s="56"/>
    </row>
    <row r="104" spans="1:46" ht="24" customHeight="1">
      <c r="A104" s="50"/>
      <c r="B104" s="51"/>
      <c r="C104" s="71"/>
      <c r="D104" s="56"/>
      <c r="E104" s="54"/>
      <c r="F104" s="58"/>
      <c r="G104" s="58"/>
      <c r="H104" s="58"/>
      <c r="I104" s="58"/>
      <c r="J104" s="58"/>
      <c r="K104" s="58"/>
      <c r="L104" s="58"/>
      <c r="M104" s="58"/>
      <c r="N104" s="58"/>
      <c r="O104" s="59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60"/>
      <c r="AE104" s="58"/>
      <c r="AF104" s="58"/>
      <c r="AG104" s="58"/>
      <c r="AH104" s="58"/>
      <c r="AI104" s="58"/>
      <c r="AJ104" s="65"/>
      <c r="AK104" s="65"/>
      <c r="AL104" s="70"/>
      <c r="AM104" s="70"/>
      <c r="AN104" s="63"/>
      <c r="AO104" s="56"/>
      <c r="AP104" s="56"/>
      <c r="AQ104" s="65"/>
      <c r="AR104" s="65"/>
      <c r="AS104" s="56"/>
      <c r="AT104" s="56"/>
    </row>
    <row r="105" spans="1:46" ht="24" customHeight="1">
      <c r="A105" s="50"/>
      <c r="B105" s="51"/>
      <c r="C105" s="71"/>
      <c r="D105" s="56"/>
      <c r="E105" s="54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60"/>
      <c r="AE105" s="58"/>
      <c r="AF105" s="58"/>
      <c r="AG105" s="58"/>
      <c r="AH105" s="58"/>
      <c r="AI105" s="58"/>
      <c r="AJ105" s="65"/>
      <c r="AK105" s="65"/>
      <c r="AL105" s="70"/>
      <c r="AM105" s="70"/>
      <c r="AN105" s="63"/>
      <c r="AO105" s="56"/>
      <c r="AP105" s="56"/>
      <c r="AQ105" s="65"/>
      <c r="AR105" s="65"/>
      <c r="AS105" s="56"/>
      <c r="AT105" s="56"/>
    </row>
    <row r="106" spans="1:46" ht="24" customHeight="1">
      <c r="A106" s="50"/>
      <c r="B106" s="51"/>
      <c r="C106" s="71"/>
      <c r="D106" s="56"/>
      <c r="E106" s="54"/>
      <c r="F106" s="58"/>
      <c r="G106" s="58"/>
      <c r="H106" s="58"/>
      <c r="I106" s="58"/>
      <c r="J106" s="58"/>
      <c r="K106" s="58"/>
      <c r="L106" s="58"/>
      <c r="M106" s="58"/>
      <c r="N106" s="58"/>
      <c r="O106" s="59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60"/>
      <c r="AE106" s="58"/>
      <c r="AF106" s="58"/>
      <c r="AG106" s="58"/>
      <c r="AH106" s="58"/>
      <c r="AI106" s="58"/>
      <c r="AJ106" s="65"/>
      <c r="AK106" s="65"/>
      <c r="AL106" s="70"/>
      <c r="AM106" s="70"/>
      <c r="AN106" s="63"/>
      <c r="AO106" s="56"/>
      <c r="AP106" s="56"/>
      <c r="AQ106" s="65"/>
      <c r="AR106" s="65"/>
      <c r="AS106" s="56"/>
      <c r="AT106" s="56"/>
    </row>
    <row r="107" spans="1:46" ht="24" customHeight="1">
      <c r="A107" s="50"/>
      <c r="B107" s="51"/>
      <c r="C107" s="71"/>
      <c r="D107" s="56"/>
      <c r="E107" s="54"/>
      <c r="F107" s="58"/>
      <c r="G107" s="58"/>
      <c r="H107" s="58"/>
      <c r="I107" s="58"/>
      <c r="J107" s="58"/>
      <c r="K107" s="58"/>
      <c r="L107" s="58"/>
      <c r="M107" s="58"/>
      <c r="N107" s="58"/>
      <c r="O107" s="59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60"/>
      <c r="AE107" s="58"/>
      <c r="AF107" s="58"/>
      <c r="AG107" s="58"/>
      <c r="AH107" s="58"/>
      <c r="AI107" s="58"/>
      <c r="AJ107" s="65"/>
      <c r="AK107" s="65"/>
      <c r="AL107" s="70"/>
      <c r="AM107" s="70"/>
      <c r="AN107" s="63"/>
      <c r="AO107" s="56"/>
      <c r="AP107" s="56"/>
      <c r="AQ107" s="65"/>
      <c r="AR107" s="65"/>
      <c r="AS107" s="56"/>
      <c r="AT107" s="56"/>
    </row>
    <row r="108" spans="1:46" ht="24" customHeight="1">
      <c r="A108" s="50"/>
      <c r="B108" s="51"/>
      <c r="C108" s="71"/>
      <c r="D108" s="56"/>
      <c r="E108" s="54"/>
      <c r="F108" s="58"/>
      <c r="G108" s="58"/>
      <c r="H108" s="58"/>
      <c r="I108" s="58"/>
      <c r="J108" s="58"/>
      <c r="K108" s="58"/>
      <c r="L108" s="58"/>
      <c r="M108" s="58"/>
      <c r="N108" s="58"/>
      <c r="O108" s="59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60"/>
      <c r="AE108" s="58"/>
      <c r="AF108" s="58"/>
      <c r="AG108" s="58"/>
      <c r="AH108" s="58"/>
      <c r="AI108" s="58"/>
      <c r="AJ108" s="65"/>
      <c r="AK108" s="65"/>
      <c r="AL108" s="70"/>
      <c r="AM108" s="70"/>
      <c r="AN108" s="63"/>
      <c r="AO108" s="56"/>
      <c r="AP108" s="56"/>
      <c r="AQ108" s="65"/>
      <c r="AR108" s="65"/>
      <c r="AS108" s="56"/>
      <c r="AT108" s="56"/>
    </row>
    <row r="109" spans="1:46">
      <c r="A109" s="50"/>
      <c r="B109" s="51"/>
      <c r="C109" s="71"/>
      <c r="D109" s="56"/>
      <c r="E109" s="54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60"/>
      <c r="AE109" s="58"/>
      <c r="AF109" s="58"/>
      <c r="AG109" s="58"/>
      <c r="AH109" s="58"/>
      <c r="AI109" s="58"/>
      <c r="AJ109" s="65"/>
      <c r="AK109" s="65"/>
      <c r="AL109" s="70"/>
      <c r="AM109" s="70"/>
      <c r="AN109" s="63"/>
      <c r="AO109" s="56"/>
      <c r="AP109" s="56"/>
      <c r="AQ109" s="65"/>
      <c r="AR109" s="65"/>
      <c r="AS109" s="56"/>
      <c r="AT109" s="56"/>
    </row>
    <row r="110" spans="1:46">
      <c r="A110" s="50"/>
      <c r="B110" s="51"/>
      <c r="C110" s="71"/>
      <c r="D110" s="56"/>
      <c r="E110" s="54"/>
      <c r="F110" s="58"/>
      <c r="G110" s="58"/>
      <c r="H110" s="58"/>
      <c r="I110" s="58"/>
      <c r="J110" s="58"/>
      <c r="K110" s="58"/>
      <c r="L110" s="58"/>
      <c r="M110" s="58"/>
      <c r="N110" s="58"/>
      <c r="O110" s="59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60"/>
      <c r="AE110" s="58"/>
      <c r="AF110" s="58"/>
      <c r="AG110" s="58"/>
      <c r="AH110" s="58"/>
      <c r="AI110" s="58"/>
      <c r="AJ110" s="65"/>
      <c r="AK110" s="65"/>
      <c r="AL110" s="70"/>
      <c r="AM110" s="70"/>
      <c r="AN110" s="63"/>
      <c r="AO110" s="56"/>
      <c r="AP110" s="56"/>
      <c r="AQ110" s="65"/>
      <c r="AR110" s="65"/>
      <c r="AS110" s="56"/>
      <c r="AT110" s="56"/>
    </row>
    <row r="111" spans="1:46">
      <c r="A111" s="50"/>
      <c r="B111" s="51"/>
      <c r="C111" s="71"/>
      <c r="D111" s="56"/>
      <c r="E111" s="54"/>
      <c r="F111" s="58"/>
      <c r="G111" s="58"/>
      <c r="H111" s="58"/>
      <c r="I111" s="58"/>
      <c r="J111" s="58"/>
      <c r="K111" s="58"/>
      <c r="L111" s="58"/>
      <c r="M111" s="58"/>
      <c r="N111" s="58"/>
      <c r="O111" s="59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60"/>
      <c r="AE111" s="58"/>
      <c r="AF111" s="58"/>
      <c r="AG111" s="58"/>
      <c r="AH111" s="58"/>
      <c r="AI111" s="58"/>
      <c r="AJ111" s="65"/>
      <c r="AK111" s="65"/>
      <c r="AL111" s="70"/>
      <c r="AM111" s="70"/>
      <c r="AN111" s="63"/>
      <c r="AO111" s="56"/>
      <c r="AP111" s="56"/>
      <c r="AQ111" s="65"/>
      <c r="AR111" s="65"/>
      <c r="AS111" s="56"/>
      <c r="AT111" s="56"/>
    </row>
    <row r="112" spans="1:46">
      <c r="A112" s="50"/>
      <c r="B112" s="51"/>
      <c r="C112" s="71"/>
      <c r="D112" s="56"/>
      <c r="E112" s="54"/>
      <c r="F112" s="58"/>
      <c r="G112" s="58"/>
      <c r="H112" s="58"/>
      <c r="I112" s="58"/>
      <c r="J112" s="58"/>
      <c r="K112" s="58"/>
      <c r="L112" s="58"/>
      <c r="M112" s="58"/>
      <c r="N112" s="58"/>
      <c r="O112" s="59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60"/>
      <c r="AE112" s="58"/>
      <c r="AF112" s="58"/>
      <c r="AG112" s="58"/>
      <c r="AH112" s="58"/>
      <c r="AI112" s="58"/>
      <c r="AJ112" s="65"/>
      <c r="AK112" s="65"/>
      <c r="AL112" s="70"/>
      <c r="AM112" s="70"/>
      <c r="AN112" s="63"/>
      <c r="AO112" s="56"/>
      <c r="AP112" s="56"/>
      <c r="AQ112" s="65"/>
      <c r="AR112" s="65"/>
      <c r="AS112" s="56"/>
      <c r="AT112" s="56"/>
    </row>
    <row r="113" spans="1:46">
      <c r="A113" s="50"/>
      <c r="B113" s="51"/>
      <c r="C113" s="71"/>
      <c r="D113" s="56"/>
      <c r="E113" s="54"/>
      <c r="F113" s="58"/>
      <c r="G113" s="58"/>
      <c r="H113" s="58"/>
      <c r="I113" s="58"/>
      <c r="J113" s="58"/>
      <c r="K113" s="58"/>
      <c r="L113" s="58"/>
      <c r="M113" s="58"/>
      <c r="N113" s="58"/>
      <c r="O113" s="59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60"/>
      <c r="AE113" s="58"/>
      <c r="AF113" s="58"/>
      <c r="AG113" s="58"/>
      <c r="AH113" s="58"/>
      <c r="AI113" s="58"/>
      <c r="AJ113" s="65"/>
      <c r="AK113" s="65"/>
      <c r="AL113" s="70"/>
      <c r="AM113" s="70"/>
      <c r="AN113" s="63"/>
      <c r="AO113" s="56"/>
      <c r="AP113" s="56"/>
      <c r="AQ113" s="65"/>
      <c r="AR113" s="65"/>
      <c r="AS113" s="56"/>
      <c r="AT113" s="56"/>
    </row>
    <row r="114" spans="1:46">
      <c r="A114" s="50"/>
      <c r="B114" s="51"/>
      <c r="C114" s="71"/>
      <c r="D114" s="56"/>
      <c r="E114" s="54"/>
      <c r="F114" s="58"/>
      <c r="G114" s="58"/>
      <c r="H114" s="58"/>
      <c r="I114" s="58"/>
      <c r="J114" s="58"/>
      <c r="K114" s="58"/>
      <c r="L114" s="58"/>
      <c r="M114" s="58"/>
      <c r="N114" s="58"/>
      <c r="O114" s="59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60"/>
      <c r="AE114" s="58"/>
      <c r="AF114" s="58"/>
      <c r="AG114" s="58"/>
      <c r="AH114" s="58"/>
      <c r="AI114" s="58"/>
      <c r="AJ114" s="65"/>
      <c r="AK114" s="65"/>
      <c r="AL114" s="70"/>
      <c r="AM114" s="70"/>
      <c r="AN114" s="63"/>
      <c r="AO114" s="56"/>
      <c r="AP114" s="56"/>
      <c r="AQ114" s="65"/>
      <c r="AR114" s="65"/>
      <c r="AS114" s="56"/>
      <c r="AT114" s="56"/>
    </row>
    <row r="115" spans="1:46">
      <c r="A115" s="50"/>
      <c r="B115" s="51"/>
      <c r="C115" s="71"/>
      <c r="D115" s="56"/>
      <c r="E115" s="54"/>
      <c r="F115" s="58"/>
      <c r="G115" s="58"/>
      <c r="H115" s="58"/>
      <c r="I115" s="58"/>
      <c r="J115" s="58"/>
      <c r="K115" s="58"/>
      <c r="L115" s="58"/>
      <c r="M115" s="58"/>
      <c r="N115" s="58"/>
      <c r="O115" s="59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60"/>
      <c r="AE115" s="58"/>
      <c r="AF115" s="58"/>
      <c r="AG115" s="58"/>
      <c r="AH115" s="58"/>
      <c r="AI115" s="58"/>
      <c r="AK115" s="65"/>
      <c r="AL115" s="70"/>
      <c r="AM115" s="70"/>
      <c r="AN115" s="63"/>
      <c r="AO115" s="56"/>
      <c r="AP115" s="56"/>
      <c r="AQ115" s="65"/>
      <c r="AR115" s="65"/>
      <c r="AT115" s="56"/>
    </row>
    <row r="116" spans="1:46">
      <c r="A116" s="50"/>
      <c r="B116" s="51"/>
      <c r="C116" s="71"/>
      <c r="D116" s="56"/>
      <c r="E116" s="54"/>
      <c r="F116" s="58"/>
      <c r="G116" s="58"/>
      <c r="H116" s="58"/>
      <c r="I116" s="58"/>
      <c r="J116" s="58"/>
      <c r="K116" s="58"/>
      <c r="L116" s="58"/>
      <c r="M116" s="58"/>
      <c r="N116" s="58"/>
      <c r="O116" s="59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60"/>
      <c r="AE116" s="58"/>
      <c r="AF116" s="58"/>
      <c r="AG116" s="58"/>
      <c r="AH116" s="58"/>
      <c r="AI116" s="58"/>
      <c r="AK116" s="65"/>
      <c r="AL116" s="70"/>
      <c r="AM116" s="70"/>
      <c r="AN116" s="63"/>
      <c r="AO116" s="56"/>
      <c r="AP116" s="56"/>
      <c r="AQ116" s="65"/>
      <c r="AR116" s="65"/>
      <c r="AT116" s="56"/>
    </row>
    <row r="117" spans="1:46">
      <c r="A117" s="50"/>
      <c r="B117" s="51"/>
      <c r="C117" s="71"/>
      <c r="D117" s="56"/>
      <c r="E117" s="54"/>
      <c r="F117" s="58"/>
      <c r="G117" s="58"/>
      <c r="H117" s="58"/>
      <c r="I117" s="58"/>
      <c r="J117" s="58"/>
      <c r="K117" s="58"/>
      <c r="L117" s="58"/>
      <c r="M117" s="58"/>
      <c r="N117" s="58"/>
      <c r="O117" s="59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60"/>
      <c r="AE117" s="58"/>
      <c r="AF117" s="58"/>
      <c r="AG117" s="58"/>
      <c r="AH117" s="58"/>
      <c r="AI117" s="58"/>
      <c r="AK117" s="65"/>
      <c r="AL117" s="70"/>
      <c r="AM117" s="70"/>
      <c r="AN117" s="63"/>
      <c r="AO117" s="56"/>
      <c r="AP117" s="56"/>
      <c r="AQ117" s="65"/>
      <c r="AR117" s="65"/>
      <c r="AT117" s="56"/>
    </row>
    <row r="118" spans="1:46">
      <c r="A118" s="50"/>
      <c r="B118" s="51"/>
      <c r="C118" s="71"/>
      <c r="D118" s="56"/>
      <c r="E118" s="54"/>
      <c r="F118" s="58"/>
      <c r="G118" s="58"/>
      <c r="H118" s="58"/>
      <c r="I118" s="58"/>
      <c r="J118" s="58"/>
      <c r="K118" s="58"/>
      <c r="L118" s="58"/>
      <c r="M118" s="58"/>
      <c r="N118" s="58"/>
      <c r="O118" s="59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60"/>
      <c r="AE118" s="58"/>
      <c r="AF118" s="58"/>
      <c r="AG118" s="58"/>
      <c r="AH118" s="58"/>
      <c r="AI118" s="58"/>
      <c r="AK118" s="65"/>
      <c r="AL118" s="70"/>
      <c r="AM118" s="70"/>
      <c r="AN118" s="63"/>
      <c r="AO118" s="56"/>
      <c r="AP118" s="56"/>
      <c r="AQ118" s="65"/>
      <c r="AR118" s="65"/>
      <c r="AT118" s="56"/>
    </row>
    <row r="119" spans="1:46">
      <c r="A119" s="50"/>
      <c r="B119" s="51"/>
      <c r="C119" s="71"/>
      <c r="D119" s="56"/>
      <c r="E119" s="54"/>
      <c r="F119" s="58"/>
      <c r="G119" s="58"/>
      <c r="H119" s="58"/>
      <c r="I119" s="58"/>
      <c r="J119" s="58"/>
      <c r="K119" s="58"/>
      <c r="L119" s="58"/>
      <c r="M119" s="58"/>
      <c r="N119" s="58"/>
      <c r="O119" s="59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60"/>
      <c r="AE119" s="58"/>
      <c r="AF119" s="58"/>
      <c r="AG119" s="58"/>
      <c r="AH119" s="58"/>
      <c r="AI119" s="58"/>
      <c r="AK119" s="65"/>
      <c r="AL119" s="70"/>
      <c r="AM119" s="70"/>
      <c r="AN119" s="63"/>
      <c r="AO119" s="56"/>
      <c r="AP119" s="56"/>
      <c r="AQ119" s="65"/>
      <c r="AR119" s="65"/>
      <c r="AT119" s="56"/>
    </row>
    <row r="120" spans="1:46">
      <c r="A120" s="50"/>
      <c r="B120" s="51"/>
      <c r="C120" s="71"/>
      <c r="D120" s="56"/>
      <c r="E120" s="54"/>
      <c r="F120" s="58"/>
      <c r="G120" s="58"/>
      <c r="H120" s="58"/>
      <c r="I120" s="58"/>
      <c r="J120" s="58"/>
      <c r="K120" s="58"/>
      <c r="L120" s="58"/>
      <c r="M120" s="58"/>
      <c r="N120" s="58"/>
      <c r="O120" s="59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60"/>
      <c r="AE120" s="58"/>
      <c r="AF120" s="58"/>
      <c r="AG120" s="58"/>
      <c r="AH120" s="58"/>
      <c r="AI120" s="58"/>
      <c r="AK120" s="65"/>
      <c r="AL120" s="70"/>
      <c r="AM120" s="70"/>
      <c r="AN120" s="63"/>
      <c r="AO120" s="56"/>
      <c r="AP120" s="56"/>
      <c r="AQ120" s="65"/>
      <c r="AR120" s="65"/>
      <c r="AT120" s="56"/>
    </row>
    <row r="121" spans="1:46">
      <c r="A121" s="50"/>
      <c r="B121" s="51"/>
      <c r="C121" s="71"/>
      <c r="D121" s="56"/>
      <c r="E121" s="54"/>
      <c r="F121" s="58"/>
      <c r="G121" s="58"/>
      <c r="H121" s="58"/>
      <c r="I121" s="58"/>
      <c r="J121" s="58"/>
      <c r="K121" s="58"/>
      <c r="L121" s="58"/>
      <c r="M121" s="58"/>
      <c r="N121" s="58"/>
      <c r="O121" s="59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60"/>
      <c r="AE121" s="58"/>
      <c r="AF121" s="58"/>
      <c r="AG121" s="58"/>
      <c r="AH121" s="58"/>
      <c r="AI121" s="58"/>
      <c r="AK121" s="65"/>
      <c r="AL121" s="70"/>
      <c r="AM121" s="70"/>
      <c r="AN121" s="63"/>
      <c r="AO121" s="56"/>
      <c r="AP121" s="56"/>
      <c r="AQ121" s="65"/>
      <c r="AR121" s="65"/>
      <c r="AT121" s="56"/>
    </row>
    <row r="122" spans="1:46">
      <c r="A122" s="50"/>
      <c r="B122" s="51"/>
      <c r="C122" s="71"/>
      <c r="D122" s="56"/>
      <c r="E122" s="54"/>
      <c r="F122" s="58"/>
      <c r="G122" s="58"/>
      <c r="H122" s="58"/>
      <c r="I122" s="58"/>
      <c r="J122" s="58"/>
      <c r="K122" s="58"/>
      <c r="L122" s="58"/>
      <c r="M122" s="58"/>
      <c r="N122" s="58"/>
      <c r="O122" s="59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60"/>
      <c r="AE122" s="58"/>
      <c r="AF122" s="58"/>
      <c r="AG122" s="58"/>
      <c r="AH122" s="58"/>
      <c r="AI122" s="58"/>
      <c r="AK122" s="65"/>
      <c r="AL122" s="70"/>
      <c r="AM122" s="70"/>
      <c r="AN122" s="63"/>
      <c r="AO122" s="56"/>
      <c r="AP122" s="56"/>
      <c r="AQ122" s="65"/>
      <c r="AR122" s="65"/>
      <c r="AT122" s="56"/>
    </row>
    <row r="123" spans="1:46">
      <c r="A123" s="50"/>
      <c r="B123" s="51"/>
      <c r="C123" s="71"/>
      <c r="D123" s="56"/>
      <c r="E123" s="54"/>
      <c r="F123" s="58"/>
      <c r="G123" s="58"/>
      <c r="H123" s="58"/>
      <c r="I123" s="58"/>
      <c r="J123" s="58"/>
      <c r="K123" s="58"/>
      <c r="L123" s="58"/>
      <c r="M123" s="58"/>
      <c r="N123" s="58"/>
      <c r="O123" s="59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60"/>
      <c r="AE123" s="58"/>
      <c r="AF123" s="58"/>
      <c r="AG123" s="58"/>
      <c r="AH123" s="58"/>
      <c r="AI123" s="58"/>
      <c r="AK123" s="65"/>
      <c r="AL123" s="70"/>
      <c r="AM123" s="70"/>
      <c r="AN123" s="63"/>
      <c r="AO123" s="56"/>
      <c r="AP123" s="56"/>
      <c r="AQ123" s="65"/>
      <c r="AR123" s="65"/>
      <c r="AT123" s="56"/>
    </row>
    <row r="124" spans="1:46">
      <c r="A124" s="50"/>
      <c r="B124" s="51"/>
      <c r="C124" s="71"/>
      <c r="D124" s="56"/>
      <c r="E124" s="54"/>
      <c r="F124" s="58"/>
      <c r="G124" s="58"/>
      <c r="H124" s="58"/>
      <c r="I124" s="58"/>
      <c r="J124" s="58"/>
      <c r="K124" s="58"/>
      <c r="L124" s="58"/>
      <c r="M124" s="58"/>
      <c r="N124" s="58"/>
      <c r="O124" s="59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60"/>
      <c r="AE124" s="58"/>
      <c r="AF124" s="58"/>
      <c r="AG124" s="58"/>
      <c r="AH124" s="58"/>
      <c r="AI124" s="58"/>
      <c r="AK124" s="65"/>
      <c r="AL124" s="70"/>
      <c r="AM124" s="70"/>
      <c r="AN124" s="63"/>
      <c r="AO124" s="56"/>
      <c r="AP124" s="56"/>
      <c r="AQ124" s="65"/>
      <c r="AR124" s="65"/>
      <c r="AT124" s="56"/>
    </row>
    <row r="125" spans="1:46">
      <c r="A125" s="50"/>
      <c r="B125" s="51"/>
      <c r="C125" s="71"/>
      <c r="D125" s="56"/>
      <c r="E125" s="54"/>
      <c r="F125" s="58"/>
      <c r="G125" s="58"/>
      <c r="H125" s="58"/>
      <c r="I125" s="58"/>
      <c r="J125" s="58"/>
      <c r="K125" s="58"/>
      <c r="L125" s="58"/>
      <c r="M125" s="58"/>
      <c r="N125" s="58"/>
      <c r="O125" s="59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60"/>
      <c r="AE125" s="58"/>
      <c r="AF125" s="58"/>
      <c r="AG125" s="58"/>
      <c r="AH125" s="58"/>
      <c r="AI125" s="58"/>
      <c r="AK125" s="65"/>
      <c r="AL125" s="70"/>
      <c r="AM125" s="70"/>
      <c r="AN125" s="63"/>
      <c r="AO125" s="56"/>
      <c r="AP125" s="56"/>
      <c r="AQ125" s="65"/>
      <c r="AR125" s="65"/>
      <c r="AT125" s="56"/>
    </row>
    <row r="126" spans="1:46">
      <c r="A126" s="50"/>
      <c r="B126" s="51"/>
      <c r="C126" s="53"/>
      <c r="D126" s="56"/>
      <c r="E126" s="54"/>
      <c r="F126" s="58"/>
      <c r="G126" s="58"/>
      <c r="H126" s="58"/>
      <c r="I126" s="58"/>
      <c r="J126" s="58"/>
      <c r="K126" s="58"/>
      <c r="L126" s="58"/>
      <c r="M126" s="58"/>
      <c r="N126" s="58"/>
      <c r="O126" s="59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60"/>
      <c r="AE126" s="58"/>
      <c r="AF126" s="58"/>
      <c r="AG126" s="58"/>
      <c r="AH126" s="58"/>
      <c r="AI126" s="58"/>
      <c r="AK126" s="65"/>
      <c r="AL126" s="70"/>
      <c r="AM126" s="70"/>
      <c r="AN126" s="63"/>
      <c r="AO126" s="56"/>
      <c r="AP126" s="56"/>
      <c r="AQ126" s="65"/>
      <c r="AR126" s="65"/>
      <c r="AT126" s="56"/>
    </row>
    <row r="127" spans="1:46">
      <c r="A127" s="50"/>
      <c r="B127" s="51"/>
      <c r="C127" s="53"/>
      <c r="D127" s="56"/>
      <c r="E127" s="54"/>
      <c r="F127" s="58"/>
      <c r="G127" s="58"/>
      <c r="H127" s="58"/>
      <c r="I127" s="58"/>
      <c r="J127" s="58"/>
      <c r="K127" s="58"/>
      <c r="L127" s="58"/>
      <c r="M127" s="58"/>
      <c r="N127" s="58"/>
      <c r="O127" s="59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60"/>
      <c r="AE127" s="58"/>
      <c r="AF127" s="58"/>
      <c r="AG127" s="58"/>
      <c r="AH127" s="58"/>
      <c r="AI127" s="58"/>
      <c r="AK127" s="65"/>
      <c r="AL127" s="70"/>
      <c r="AM127" s="70"/>
      <c r="AN127" s="63"/>
      <c r="AO127" s="56"/>
      <c r="AP127" s="56"/>
      <c r="AQ127" s="65"/>
      <c r="AR127" s="65"/>
      <c r="AT127" s="56"/>
    </row>
  </sheetData>
  <sheetProtection algorithmName="SHA-512" hashValue="AnwFi8Tr3e1Ch6Tz/lIUgd7Rd+drauL06kOkPTukrxrn8SEWYYT0F+zp17ICbG9ccmqxnhjJYBXBcc2Zu4LJBw==" saltValue="UK39XH2hwRWDGsb115X1WA==" spinCount="100000" sheet="1" objects="1" scenarios="1"/>
  <dataConsolidate/>
  <mergeCells count="7">
    <mergeCell ref="AW10:AX12"/>
    <mergeCell ref="AV2:AX2"/>
    <mergeCell ref="AW3:AX4"/>
    <mergeCell ref="AU5:AU6"/>
    <mergeCell ref="AV5:AV6"/>
    <mergeCell ref="AW5:AX6"/>
    <mergeCell ref="AW7:AX9"/>
  </mergeCells>
  <conditionalFormatting sqref="D126:D127 A4 AT126:AT127 AK126:AR127 B35:D53 A2:E2 E72:E73 AT4 A6 A8 A10 A12 AS75:AS114 AJ75:AJ114 E75:E127 A74:E74 B55:D56 E35:E56 AR74:AT74 B57:E71 A14:A73 AB2:AC127 I2:AA16 G3:H16 B3:E34 G17:AA127 F2:F127 AJ3:AK3 AE5:AT71 AE74:AI127 AJ4:AR4 AE2:AI4 AE72:AM73 AQ3 AQ72:AQ73 AS3:AS4 AS72:AS73">
    <cfRule type="expression" dxfId="83" priority="74">
      <formula>MOD(ROW(),2)=0</formula>
    </cfRule>
    <cfRule type="expression" dxfId="82" priority="75">
      <formula>MOD(COLUMN(),2)=0</formula>
    </cfRule>
  </conditionalFormatting>
  <conditionalFormatting sqref="AC2">
    <cfRule type="expression" dxfId="81" priority="72">
      <formula>MOD(ROW(),2)=0</formula>
    </cfRule>
    <cfRule type="expression" dxfId="80" priority="73">
      <formula>MOD(COLUMN(),2)=0</formula>
    </cfRule>
  </conditionalFormatting>
  <conditionalFormatting sqref="AU4">
    <cfRule type="expression" dxfId="79" priority="70">
      <formula>MOD(ROW(),2)=0</formula>
    </cfRule>
    <cfRule type="expression" dxfId="78" priority="71">
      <formula>MOD(COLUMN(),2)=0</formula>
    </cfRule>
  </conditionalFormatting>
  <conditionalFormatting sqref="A1">
    <cfRule type="duplicateValues" dxfId="77" priority="69"/>
  </conditionalFormatting>
  <conditionalFormatting sqref="A126:C127 N126:Q127">
    <cfRule type="expression" dxfId="76" priority="49">
      <formula>MOD(ROW(),2)=0</formula>
    </cfRule>
    <cfRule type="expression" dxfId="75" priority="50">
      <formula>MOD(COLUMN(),2)=0</formula>
    </cfRule>
  </conditionalFormatting>
  <conditionalFormatting sqref="F2">
    <cfRule type="expression" dxfId="74" priority="67">
      <formula>MOD(ROW(),2)=0</formula>
    </cfRule>
    <cfRule type="expression" dxfId="73" priority="68">
      <formula>MOD(COLUMN(),2)=0</formula>
    </cfRule>
  </conditionalFormatting>
  <conditionalFormatting sqref="AH2:AI2 AM2:AR2 AT2 AK2">
    <cfRule type="expression" dxfId="72" priority="65">
      <formula>MOD(ROW(),2)=0</formula>
    </cfRule>
    <cfRule type="expression" dxfId="71" priority="66">
      <formula>MOD(COLUMN(),2)=0</formula>
    </cfRule>
  </conditionalFormatting>
  <conditionalFormatting sqref="C128:C1048576 C1:C2">
    <cfRule type="duplicateValues" dxfId="70" priority="76"/>
  </conditionalFormatting>
  <conditionalFormatting sqref="AG2">
    <cfRule type="expression" dxfId="69" priority="63">
      <formula>MOD(ROW(),2)=0</formula>
    </cfRule>
    <cfRule type="expression" dxfId="68" priority="64">
      <formula>MOD(COLUMN(),2)=0</formula>
    </cfRule>
  </conditionalFormatting>
  <conditionalFormatting sqref="AL2">
    <cfRule type="expression" dxfId="67" priority="61">
      <formula>MOD(ROW(),2)=0</formula>
    </cfRule>
    <cfRule type="expression" dxfId="66" priority="62">
      <formula>MOD(COLUMN(),2)=0</formula>
    </cfRule>
  </conditionalFormatting>
  <conditionalFormatting sqref="N2:R2">
    <cfRule type="expression" dxfId="65" priority="59">
      <formula>MOD(ROW(),2)=0</formula>
    </cfRule>
    <cfRule type="expression" dxfId="64" priority="60">
      <formula>MOD(COLUMN(),2)=0</formula>
    </cfRule>
  </conditionalFormatting>
  <conditionalFormatting sqref="B126:B127">
    <cfRule type="duplicateValues" dxfId="63" priority="51"/>
  </conditionalFormatting>
  <conditionalFormatting sqref="B126:B127">
    <cfRule type="duplicateValues" dxfId="62" priority="52"/>
  </conditionalFormatting>
  <conditionalFormatting sqref="B126:B127">
    <cfRule type="duplicateValues" dxfId="61" priority="53"/>
  </conditionalFormatting>
  <conditionalFormatting sqref="C126:C127">
    <cfRule type="duplicateValues" dxfId="60" priority="54"/>
  </conditionalFormatting>
  <conditionalFormatting sqref="B126:B127">
    <cfRule type="duplicateValues" dxfId="59" priority="55"/>
  </conditionalFormatting>
  <conditionalFormatting sqref="C126:C127">
    <cfRule type="duplicateValues" dxfId="58" priority="56"/>
  </conditionalFormatting>
  <conditionalFormatting sqref="B126:B127">
    <cfRule type="duplicateValues" dxfId="57" priority="57"/>
  </conditionalFormatting>
  <conditionalFormatting sqref="C126:C127">
    <cfRule type="duplicateValues" dxfId="56" priority="58"/>
  </conditionalFormatting>
  <conditionalFormatting sqref="A3:D3 A75:D125 AT3 AK3 AK72:AR73 AT72:AT73 B72:D73 A5 A7 A9 A11 A13 AT75:AT125 AK75:AR125 AN3:AR3 AP74 AP4:AQ71">
    <cfRule type="expression" dxfId="55" priority="47">
      <formula>MOD(ROW(),2)=0</formula>
    </cfRule>
    <cfRule type="expression" dxfId="54" priority="48">
      <formula>MOD(COLUMN(),2)=0</formula>
    </cfRule>
  </conditionalFormatting>
  <conditionalFormatting sqref="B128:B1048576 B1:B2">
    <cfRule type="duplicateValues" dxfId="53" priority="77"/>
  </conditionalFormatting>
  <conditionalFormatting sqref="B1:B2">
    <cfRule type="duplicateValues" dxfId="52" priority="78"/>
  </conditionalFormatting>
  <conditionalFormatting sqref="AJ2">
    <cfRule type="expression" dxfId="51" priority="45">
      <formula>MOD(ROW(),2)=0</formula>
    </cfRule>
    <cfRule type="expression" dxfId="50" priority="46">
      <formula>MOD(COLUMN(),2)=0</formula>
    </cfRule>
  </conditionalFormatting>
  <conditionalFormatting sqref="AS2">
    <cfRule type="expression" dxfId="49" priority="43">
      <formula>MOD(ROW(),2)=0</formula>
    </cfRule>
    <cfRule type="expression" dxfId="48" priority="44">
      <formula>MOD(COLUMN(),2)=0</formula>
    </cfRule>
  </conditionalFormatting>
  <conditionalFormatting sqref="B74 B3:B53 B55:B71">
    <cfRule type="duplicateValues" dxfId="47" priority="79"/>
  </conditionalFormatting>
  <conditionalFormatting sqref="C74 C3:C53 C55:C71">
    <cfRule type="duplicateValues" dxfId="46" priority="80"/>
  </conditionalFormatting>
  <conditionalFormatting sqref="B54:D54">
    <cfRule type="expression" dxfId="45" priority="36">
      <formula>MOD(ROW(),2)=0</formula>
    </cfRule>
    <cfRule type="expression" dxfId="44" priority="37">
      <formula>MOD(COLUMN(),2)=0</formula>
    </cfRule>
  </conditionalFormatting>
  <conditionalFormatting sqref="B54">
    <cfRule type="duplicateValues" dxfId="43" priority="38"/>
  </conditionalFormatting>
  <conditionalFormatting sqref="C54">
    <cfRule type="duplicateValues" dxfId="42" priority="39"/>
  </conditionalFormatting>
  <conditionalFormatting sqref="B54">
    <cfRule type="duplicateValues" dxfId="41" priority="40"/>
  </conditionalFormatting>
  <conditionalFormatting sqref="C54">
    <cfRule type="duplicateValues" dxfId="40" priority="41"/>
  </conditionalFormatting>
  <conditionalFormatting sqref="D54">
    <cfRule type="duplicateValues" dxfId="39" priority="42"/>
  </conditionalFormatting>
  <conditionalFormatting sqref="K54">
    <cfRule type="expression" dxfId="38" priority="34">
      <formula>MOD(ROW(),2)=0</formula>
    </cfRule>
    <cfRule type="expression" dxfId="37" priority="35">
      <formula>MOD(COLUMN(),2)=0</formula>
    </cfRule>
  </conditionalFormatting>
  <conditionalFormatting sqref="I54">
    <cfRule type="expression" dxfId="36" priority="32">
      <formula>MOD(ROW(),2)=0</formula>
    </cfRule>
    <cfRule type="expression" dxfId="35" priority="33">
      <formula>MOD(COLUMN(),2)=0</formula>
    </cfRule>
  </conditionalFormatting>
  <conditionalFormatting sqref="J54">
    <cfRule type="expression" dxfId="34" priority="30">
      <formula>MOD(ROW(),2)=0</formula>
    </cfRule>
    <cfRule type="expression" dxfId="33" priority="31">
      <formula>MOD(COLUMN(),2)=0</formula>
    </cfRule>
  </conditionalFormatting>
  <conditionalFormatting sqref="D74 D3:D53 D55:D71">
    <cfRule type="duplicateValues" dxfId="32" priority="81"/>
  </conditionalFormatting>
  <conditionalFormatting sqref="T2">
    <cfRule type="expression" dxfId="31" priority="28">
      <formula>MOD(ROW(),2)=0</formula>
    </cfRule>
    <cfRule type="expression" dxfId="30" priority="29">
      <formula>MOD(COLUMN(),2)=0</formula>
    </cfRule>
  </conditionalFormatting>
  <conditionalFormatting sqref="S2:T2">
    <cfRule type="expression" dxfId="29" priority="26">
      <formula>MOD(ROW(),2)=0</formula>
    </cfRule>
    <cfRule type="expression" dxfId="28" priority="27">
      <formula>MOD(COLUMN(),2)=0</formula>
    </cfRule>
  </conditionalFormatting>
  <conditionalFormatting sqref="C72">
    <cfRule type="expression" dxfId="27" priority="23">
      <formula>MOD(ROW(),2)=0</formula>
    </cfRule>
    <cfRule type="expression" dxfId="26" priority="24">
      <formula>MOD(COLUMN(),2)=0</formula>
    </cfRule>
  </conditionalFormatting>
  <conditionalFormatting sqref="C72">
    <cfRule type="duplicateValues" dxfId="25" priority="25"/>
  </conditionalFormatting>
  <conditionalFormatting sqref="H54">
    <cfRule type="expression" dxfId="24" priority="21">
      <formula>MOD(ROW(),2)=0</formula>
    </cfRule>
    <cfRule type="expression" dxfId="23" priority="22">
      <formula>MOD(COLUMN(),2)=0</formula>
    </cfRule>
  </conditionalFormatting>
  <conditionalFormatting sqref="H2">
    <cfRule type="expression" dxfId="22" priority="19">
      <formula>MOD(ROW(),2)=0</formula>
    </cfRule>
    <cfRule type="expression" dxfId="21" priority="20">
      <formula>MOD(COLUMN(),2)=0</formula>
    </cfRule>
  </conditionalFormatting>
  <conditionalFormatting sqref="AJ74:AS74">
    <cfRule type="expression" dxfId="20" priority="17">
      <formula>MOD(ROW(),2)=0</formula>
    </cfRule>
    <cfRule type="expression" dxfId="19" priority="18">
      <formula>MOD(COLUMN(),2)=0</formula>
    </cfRule>
  </conditionalFormatting>
  <conditionalFormatting sqref="AK74:AS74">
    <cfRule type="expression" dxfId="18" priority="15">
      <formula>MOD(ROW(),2)=0</formula>
    </cfRule>
    <cfRule type="expression" dxfId="17" priority="16">
      <formula>MOD(COLUMN(),2)=0</formula>
    </cfRule>
  </conditionalFormatting>
  <conditionalFormatting sqref="B38:B53 B3:B36 B55:B125">
    <cfRule type="duplicateValues" dxfId="16" priority="82"/>
  </conditionalFormatting>
  <conditionalFormatting sqref="C38:C53 C3:C36 C55:C125">
    <cfRule type="duplicateValues" dxfId="15" priority="83"/>
  </conditionalFormatting>
  <conditionalFormatting sqref="G2">
    <cfRule type="expression" dxfId="14" priority="13">
      <formula>MOD(ROW(),2)=0</formula>
    </cfRule>
    <cfRule type="expression" dxfId="13" priority="14">
      <formula>MOD(COLUMN(),2)=0</formula>
    </cfRule>
  </conditionalFormatting>
  <conditionalFormatting sqref="O1 F1">
    <cfRule type="duplicateValues" dxfId="12" priority="84"/>
  </conditionalFormatting>
  <conditionalFormatting sqref="AM4:AM73">
    <cfRule type="expression" dxfId="11" priority="11">
      <formula>MOD(ROW(),2)=0</formula>
    </cfRule>
    <cfRule type="expression" dxfId="10" priority="12">
      <formula>MOD(COLUMN(),2)=0</formula>
    </cfRule>
  </conditionalFormatting>
  <conditionalFormatting sqref="AL3:AL73">
    <cfRule type="expression" dxfId="9" priority="9">
      <formula>MOD(ROW(),2)=0</formula>
    </cfRule>
    <cfRule type="expression" dxfId="8" priority="10">
      <formula>MOD(COLUMN(),2)=0</formula>
    </cfRule>
  </conditionalFormatting>
  <conditionalFormatting sqref="AD2:AD127">
    <cfRule type="expression" dxfId="7" priority="7">
      <formula>MOD(ROW(),2)=0</formula>
    </cfRule>
    <cfRule type="expression" dxfId="6" priority="8">
      <formula>MOD(COLUMN(),2)=0</formula>
    </cfRule>
  </conditionalFormatting>
  <conditionalFormatting sqref="AM3:AM73">
    <cfRule type="expression" dxfId="5" priority="5">
      <formula>MOD(ROW(),2)=0</formula>
    </cfRule>
    <cfRule type="expression" dxfId="4" priority="6">
      <formula>MOD(COLUMN(),2)=0</formula>
    </cfRule>
  </conditionalFormatting>
  <conditionalFormatting sqref="AV3">
    <cfRule type="expression" dxfId="3" priority="1">
      <formula>MOD(ROW(),2)=0</formula>
    </cfRule>
    <cfRule type="expression" dxfId="2" priority="2">
      <formula>MOD(COLUMN(),2)=0</formula>
    </cfRule>
  </conditionalFormatting>
  <conditionalFormatting sqref="AV3">
    <cfRule type="duplicateValues" dxfId="1" priority="3"/>
  </conditionalFormatting>
  <conditionalFormatting sqref="AV3">
    <cfRule type="duplicateValues" dxfId="0" priority="4"/>
  </conditionalFormatting>
  <pageMargins left="0.7" right="0.32" top="0.3" bottom="0.22" header="0.22" footer="0.17"/>
  <pageSetup paperSize="9" scale="51" fitToHeight="6" orientation="portrait" r:id="rId1"/>
  <headerFooter>
    <oddFooter>&amp;L&amp;P of &amp;N&amp;R&amp;D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15294</xdr:col>
                <xdr:colOff>523875</xdr:colOff>
                <xdr:row>1</xdr:row>
                <xdr:rowOff>371475</xdr:rowOff>
              </from>
              <to>
                <xdr:col>15295</xdr:col>
                <xdr:colOff>9525</xdr:colOff>
                <xdr:row>1</xdr:row>
                <xdr:rowOff>619125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15294</xdr:col>
                <xdr:colOff>523875</xdr:colOff>
                <xdr:row>1</xdr:row>
                <xdr:rowOff>371475</xdr:rowOff>
              </from>
              <to>
                <xdr:col>15295</xdr:col>
                <xdr:colOff>9525</xdr:colOff>
                <xdr:row>1</xdr:row>
                <xdr:rowOff>619125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Radif_PR_Sort">
            <anchor moveWithCells="1" sizeWithCells="1">
              <from>
                <xdr:col>17</xdr:col>
                <xdr:colOff>133350</xdr:colOff>
                <xdr:row>0</xdr:row>
                <xdr:rowOff>0</xdr:rowOff>
              </from>
              <to>
                <xdr:col>21</xdr:col>
                <xdr:colOff>19050</xdr:colOff>
                <xdr:row>0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9" name="Button 4">
          <controlPr defaultSize="0" print="0" autoFill="0" autoPict="0" macro="[1]!Family_PR_Sort">
            <anchor moveWithCells="1" sizeWithCells="1">
              <from>
                <xdr:col>21</xdr:col>
                <xdr:colOff>123825</xdr:colOff>
                <xdr:row>0</xdr:row>
                <xdr:rowOff>9525</xdr:rowOff>
              </from>
              <to>
                <xdr:col>24</xdr:col>
                <xdr:colOff>295275</xdr:colOff>
                <xdr:row>0</xdr:row>
                <xdr:rowOff>304800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1403_11_PR</vt:lpstr>
      <vt:lpstr>'1403_11_PR'!Print_Area</vt:lpstr>
      <vt:lpstr>'1403_11_PR'!Print_Titles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A_mini</dc:creator>
  <cp:lastModifiedBy>A_mini</cp:lastModifiedBy>
  <dcterms:created xsi:type="dcterms:W3CDTF">2025-09-08T02:47:33Z</dcterms:created>
  <dcterms:modified xsi:type="dcterms:W3CDTF">2025-09-08T07:20:36Z</dcterms:modified>
</cp:coreProperties>
</file>