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_mini\Desktop\"/>
    </mc:Choice>
  </mc:AlternateContent>
  <workbookProtection workbookAlgorithmName="SHA-512" workbookHashValue="4VVqCHS+5OT/C8WOndNKjHcD0KHD+ThdhGfhjzioBZsCJ5CEoyrWMrC1650iTMcAaGb4zMAXLFsAEGOSeEWWQg==" workbookSaltValue="+dUHm97RvN2pmJBaICrV+A==" workbookSpinCount="100000" lockStructure="1"/>
  <bookViews>
    <workbookView xWindow="0" yWindow="0" windowWidth="20490" windowHeight="7620"/>
  </bookViews>
  <sheets>
    <sheet name="1403_11_CP" sheetId="1" r:id="rId1"/>
  </sheets>
  <definedNames>
    <definedName name="_xlnm.Print_Area" localSheetId="0">'1403_11_CP'!$A$1:$AM$35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5" i="1" l="1"/>
  <c r="B35" i="1"/>
  <c r="S34" i="1"/>
  <c r="Q34" i="1"/>
  <c r="P34" i="1"/>
  <c r="O34" i="1"/>
  <c r="N34" i="1"/>
  <c r="M34" i="1"/>
  <c r="K34" i="1"/>
  <c r="J34" i="1"/>
  <c r="I34" i="1"/>
  <c r="G34" i="1"/>
  <c r="AI33" i="1"/>
  <c r="AG33" i="1"/>
  <c r="AL33" i="1" s="1"/>
  <c r="AK32" i="1"/>
  <c r="AI32" i="1"/>
  <c r="AH32" i="1"/>
  <c r="AD32" i="1"/>
  <c r="AG32" i="1" s="1"/>
  <c r="AL32" i="1" s="1"/>
  <c r="AK31" i="1"/>
  <c r="AI31" i="1"/>
  <c r="AH31" i="1"/>
  <c r="AG31" i="1"/>
  <c r="AL31" i="1" s="1"/>
  <c r="AD31" i="1"/>
  <c r="AK30" i="1"/>
  <c r="AI30" i="1"/>
  <c r="AH30" i="1"/>
  <c r="AD30" i="1"/>
  <c r="AG30" i="1" s="1"/>
  <c r="AL30" i="1" s="1"/>
  <c r="AK29" i="1"/>
  <c r="AI29" i="1"/>
  <c r="AH29" i="1"/>
  <c r="AD29" i="1"/>
  <c r="AG29" i="1" s="1"/>
  <c r="AL29" i="1" s="1"/>
  <c r="AK28" i="1"/>
  <c r="AI28" i="1"/>
  <c r="AH28" i="1"/>
  <c r="AD28" i="1"/>
  <c r="AG28" i="1" s="1"/>
  <c r="AL28" i="1" s="1"/>
  <c r="AK27" i="1"/>
  <c r="AI27" i="1"/>
  <c r="AH27" i="1"/>
  <c r="AG27" i="1"/>
  <c r="AL27" i="1" s="1"/>
  <c r="AD27" i="1"/>
  <c r="AK26" i="1"/>
  <c r="AI26" i="1"/>
  <c r="AH26" i="1"/>
  <c r="AD26" i="1"/>
  <c r="AG26" i="1" s="1"/>
  <c r="AL26" i="1" s="1"/>
  <c r="AK25" i="1"/>
  <c r="AI25" i="1"/>
  <c r="AH25" i="1"/>
  <c r="AD25" i="1"/>
  <c r="AG25" i="1" s="1"/>
  <c r="AL25" i="1" s="1"/>
  <c r="AK24" i="1"/>
  <c r="AI24" i="1"/>
  <c r="AH24" i="1"/>
  <c r="AD24" i="1"/>
  <c r="AG24" i="1" s="1"/>
  <c r="AL24" i="1" s="1"/>
  <c r="AK23" i="1"/>
  <c r="AI23" i="1"/>
  <c r="AH23" i="1"/>
  <c r="AG23" i="1"/>
  <c r="AL23" i="1" s="1"/>
  <c r="AD23" i="1"/>
  <c r="AK22" i="1"/>
  <c r="AI22" i="1"/>
  <c r="AH22" i="1"/>
  <c r="AD22" i="1"/>
  <c r="AG22" i="1" s="1"/>
  <c r="AL22" i="1" s="1"/>
  <c r="AK21" i="1"/>
  <c r="AI21" i="1"/>
  <c r="AH21" i="1"/>
  <c r="AD21" i="1"/>
  <c r="AG21" i="1" s="1"/>
  <c r="AL21" i="1" s="1"/>
  <c r="AK20" i="1"/>
  <c r="AI20" i="1"/>
  <c r="AH20" i="1"/>
  <c r="AD20" i="1"/>
  <c r="AG20" i="1" s="1"/>
  <c r="AL20" i="1" s="1"/>
  <c r="AK19" i="1"/>
  <c r="AI19" i="1"/>
  <c r="AH19" i="1"/>
  <c r="AG19" i="1"/>
  <c r="AL19" i="1" s="1"/>
  <c r="AD19" i="1"/>
  <c r="AK18" i="1"/>
  <c r="AI18" i="1"/>
  <c r="AH18" i="1"/>
  <c r="AD18" i="1"/>
  <c r="AG18" i="1" s="1"/>
  <c r="AL18" i="1" s="1"/>
  <c r="AK17" i="1"/>
  <c r="AI17" i="1"/>
  <c r="AH17" i="1"/>
  <c r="AD17" i="1"/>
  <c r="AG17" i="1" s="1"/>
  <c r="AL17" i="1" s="1"/>
  <c r="AK16" i="1"/>
  <c r="AI16" i="1"/>
  <c r="AH16" i="1"/>
  <c r="AD16" i="1"/>
  <c r="AG16" i="1" s="1"/>
  <c r="AL16" i="1" s="1"/>
  <c r="AK15" i="1"/>
  <c r="AI15" i="1"/>
  <c r="AH15" i="1"/>
  <c r="AP13" i="1" s="1"/>
  <c r="AD15" i="1"/>
  <c r="AG15" i="1" s="1"/>
  <c r="AP14" i="1"/>
  <c r="AK14" i="1"/>
  <c r="AI14" i="1"/>
  <c r="AH14" i="1"/>
  <c r="AD14" i="1"/>
  <c r="AG14" i="1" s="1"/>
  <c r="AL14" i="1" s="1"/>
  <c r="AK13" i="1"/>
  <c r="AI13" i="1"/>
  <c r="AH13" i="1"/>
  <c r="AD13" i="1"/>
  <c r="AG13" i="1" s="1"/>
  <c r="AL13" i="1" s="1"/>
  <c r="AK12" i="1"/>
  <c r="AI12" i="1"/>
  <c r="AH12" i="1"/>
  <c r="AD12" i="1"/>
  <c r="AG12" i="1" s="1"/>
  <c r="AL12" i="1" s="1"/>
  <c r="AK11" i="1"/>
  <c r="AI11" i="1"/>
  <c r="AH11" i="1"/>
  <c r="AG11" i="1"/>
  <c r="AL11" i="1" s="1"/>
  <c r="AD11" i="1"/>
  <c r="AK10" i="1"/>
  <c r="AI10" i="1"/>
  <c r="AH10" i="1"/>
  <c r="AG10" i="1"/>
  <c r="AL10" i="1" s="1"/>
  <c r="AD10" i="1"/>
  <c r="AK9" i="1"/>
  <c r="AI9" i="1"/>
  <c r="AH9" i="1"/>
  <c r="AG9" i="1"/>
  <c r="AL9" i="1" s="1"/>
  <c r="AD9" i="1"/>
  <c r="AP8" i="1"/>
  <c r="AP10" i="1" s="1"/>
  <c r="AK8" i="1"/>
  <c r="AI8" i="1"/>
  <c r="AH8" i="1"/>
  <c r="AG8" i="1"/>
  <c r="AL8" i="1" s="1"/>
  <c r="AD8" i="1"/>
  <c r="AP7" i="1"/>
  <c r="AP9" i="1" s="1"/>
  <c r="AK7" i="1"/>
  <c r="AI7" i="1"/>
  <c r="AH7" i="1"/>
  <c r="AG7" i="1"/>
  <c r="AL7" i="1" s="1"/>
  <c r="AD7" i="1"/>
  <c r="AK6" i="1"/>
  <c r="AI6" i="1"/>
  <c r="AH6" i="1"/>
  <c r="AD6" i="1"/>
  <c r="AG6" i="1" s="1"/>
  <c r="AL6" i="1" s="1"/>
  <c r="AK5" i="1"/>
  <c r="AI5" i="1"/>
  <c r="AH5" i="1"/>
  <c r="AD5" i="1"/>
  <c r="AG5" i="1" s="1"/>
  <c r="AL5" i="1" s="1"/>
  <c r="AP4" i="1"/>
  <c r="AK4" i="1"/>
  <c r="AI4" i="1"/>
  <c r="AH4" i="1"/>
  <c r="AD4" i="1"/>
  <c r="AG4" i="1" s="1"/>
  <c r="AL4" i="1" s="1"/>
  <c r="AK3" i="1"/>
  <c r="AI3" i="1"/>
  <c r="AH3" i="1"/>
  <c r="AD3" i="1"/>
  <c r="AG3" i="1" s="1"/>
  <c r="AL3" i="1" s="1"/>
  <c r="AL15" i="1" l="1"/>
  <c r="AP12" i="1"/>
  <c r="AP15" i="1" s="1"/>
  <c r="AP5" i="1" s="1"/>
</calcChain>
</file>

<file path=xl/sharedStrings.xml><?xml version="1.0" encoding="utf-8"?>
<sst xmlns="http://schemas.openxmlformats.org/spreadsheetml/2006/main" count="353" uniqueCount="117">
  <si>
    <t xml:space="preserve">ليست  دانشجویان دانشگاه علمی کاربردی   </t>
  </si>
  <si>
    <t>"---درس کنترل پروژه  ---"</t>
  </si>
  <si>
    <t xml:space="preserve">  روز _دوشنبه_(18:00)  مقطع کارشناسي بهمن 1403</t>
  </si>
  <si>
    <t>رديف</t>
  </si>
  <si>
    <t>شماره دانشجو</t>
  </si>
  <si>
    <t>نام خانوادگی</t>
  </si>
  <si>
    <t>فینال</t>
  </si>
  <si>
    <t>03_12_06</t>
  </si>
  <si>
    <t>03_12_13</t>
  </si>
  <si>
    <t>03_12_20</t>
  </si>
  <si>
    <t>04-01-18</t>
  </si>
  <si>
    <t>04-01-25</t>
  </si>
  <si>
    <t>04-02-01</t>
  </si>
  <si>
    <t>04-02-01 فعالیت سرکلاس</t>
  </si>
  <si>
    <t>04-02-15</t>
  </si>
  <si>
    <t>04-02-22</t>
  </si>
  <si>
    <t>04-02-29</t>
  </si>
  <si>
    <t>04-03-05</t>
  </si>
  <si>
    <t>04-03-12</t>
  </si>
  <si>
    <t>نمره میانترم</t>
  </si>
  <si>
    <t>تعداد حضور</t>
  </si>
  <si>
    <t>پروژه</t>
  </si>
  <si>
    <t>تعداد مثبت = تکلیف</t>
  </si>
  <si>
    <t>حضور فعال=1</t>
  </si>
  <si>
    <t>تکلیف کل=2</t>
  </si>
  <si>
    <t>Proj=2</t>
  </si>
  <si>
    <t>MT=5</t>
  </si>
  <si>
    <t>PT=10</t>
  </si>
  <si>
    <t>Final</t>
  </si>
  <si>
    <t>جزئیات نمره  کنترل پروژه</t>
  </si>
  <si>
    <t>اخرتی  محمد</t>
  </si>
  <si>
    <t>25-</t>
  </si>
  <si>
    <t>1+</t>
  </si>
  <si>
    <t>-</t>
  </si>
  <si>
    <t>+</t>
  </si>
  <si>
    <t>15</t>
  </si>
  <si>
    <t>22</t>
  </si>
  <si>
    <t>5-</t>
  </si>
  <si>
    <t>13</t>
  </si>
  <si>
    <t>لطفا شماره دانشجويي در کادر روبرو وارد کنيد</t>
  </si>
  <si>
    <t>جمله N/A#  يعني شماره دانشجويي
 غلط وارد کرده ايد</t>
  </si>
  <si>
    <t>افتخاری فرد  مهدی</t>
  </si>
  <si>
    <t>12+</t>
  </si>
  <si>
    <t>13.25</t>
  </si>
  <si>
    <t>نام و نام خانوادگي</t>
  </si>
  <si>
    <t>آساد  مهسا</t>
  </si>
  <si>
    <t>8+</t>
  </si>
  <si>
    <t>29+</t>
  </si>
  <si>
    <t>5=</t>
  </si>
  <si>
    <t>8.5</t>
  </si>
  <si>
    <t>نمره  نهایی کنترل پروژه  حاصل جمع تمام اثرها = جمعا از 20 نمره</t>
  </si>
  <si>
    <t>نمره نهايي هنگام درج در سامانه دانشگاه حداکثر نيم نمره بسمت بالا گرد ميشود</t>
  </si>
  <si>
    <t>بهمنی زرگری  حسین</t>
  </si>
  <si>
    <t>حسینی دارنجانی  سیدحسن</t>
  </si>
  <si>
    <t xml:space="preserve">نمره امتحان کتبي ميانترم از 20 نمره </t>
  </si>
  <si>
    <t>نمره نهايي  =  تکليف  تا پایان میان ترم 1 نمره  +  فعاليت سرکلاس 2 + پروژه MSP نمره 2 نمره +اثر میانترم 5 +پایان ترم 10= جمعا 20</t>
  </si>
  <si>
    <t>خلفی‌نژاد حافظ</t>
  </si>
  <si>
    <t>18+</t>
  </si>
  <si>
    <t xml:space="preserve">نمره امتحان کتبي پايانترم از  20  نمره </t>
  </si>
  <si>
    <t>درویشی لیر  علیرضا</t>
  </si>
  <si>
    <t>25+</t>
  </si>
  <si>
    <t>5+-</t>
  </si>
  <si>
    <t>19.75</t>
  </si>
  <si>
    <t>اثر میانترم از  5 نمره</t>
  </si>
  <si>
    <t>دهقانی  محمد</t>
  </si>
  <si>
    <t>29++</t>
  </si>
  <si>
    <t>9.25</t>
  </si>
  <si>
    <t>اثر پایانترم از 10 نمره</t>
  </si>
  <si>
    <t>کلمه VALUE#  یعنی در يک امتحان شرکت نکرديد</t>
  </si>
  <si>
    <t>رضائی  کاوس</t>
  </si>
  <si>
    <t>25+-</t>
  </si>
  <si>
    <t>29-+</t>
  </si>
  <si>
    <t>5+</t>
  </si>
  <si>
    <t>11.25</t>
  </si>
  <si>
    <t>زارع  سعید</t>
  </si>
  <si>
    <t>20</t>
  </si>
  <si>
    <t>L</t>
  </si>
  <si>
    <t>اثر حضور فعال سرکلاس از 1 نمره</t>
  </si>
  <si>
    <t>زارع  مهدی</t>
  </si>
  <si>
    <t>5.75</t>
  </si>
  <si>
    <t>اثر حل تکاليف تا پایان ترم 2 نمره</t>
  </si>
  <si>
    <t>زارعی  امیر</t>
  </si>
  <si>
    <t>18-</t>
  </si>
  <si>
    <t>M</t>
  </si>
  <si>
    <t>17.5</t>
  </si>
  <si>
    <t>اثر پروژه ام اس پی از 2 نمره</t>
  </si>
  <si>
    <t>زاهدپور  مجید</t>
  </si>
  <si>
    <t>8-</t>
  </si>
  <si>
    <t>0</t>
  </si>
  <si>
    <t>جمع اثرها درس کنترل پروژه</t>
  </si>
  <si>
    <t>زرین چنگ  محمد</t>
  </si>
  <si>
    <t>7.75</t>
  </si>
  <si>
    <t>ستونی زاده  علیرضا</t>
  </si>
  <si>
    <t>3.25</t>
  </si>
  <si>
    <t>سیفی  رضا</t>
  </si>
  <si>
    <t>شادرام  امیر</t>
  </si>
  <si>
    <t>3.5</t>
  </si>
  <si>
    <t>شریفی  آمنه</t>
  </si>
  <si>
    <t>شفیعی  محمد</t>
  </si>
  <si>
    <t>12.75</t>
  </si>
  <si>
    <t>صادقی  محمد</t>
  </si>
  <si>
    <t>2</t>
  </si>
  <si>
    <t>عزیزی  مهرانگیز</t>
  </si>
  <si>
    <t>E</t>
  </si>
  <si>
    <t>فرهادی  بیتا</t>
  </si>
  <si>
    <t>18.25</t>
  </si>
  <si>
    <t>کراری اسماعیل</t>
  </si>
  <si>
    <t>محمدفر  محمد</t>
  </si>
  <si>
    <t>مزیدی جلیانی  عباس</t>
  </si>
  <si>
    <t>13.75</t>
  </si>
  <si>
    <t>ناطق اصطهباناتی  فرزانه</t>
  </si>
  <si>
    <t>نجفی پور  پدرام</t>
  </si>
  <si>
    <t>8*</t>
  </si>
  <si>
    <t>همتی  محمدرضا</t>
  </si>
  <si>
    <t>هنرور  علی</t>
  </si>
  <si>
    <t>نظری آرشید</t>
  </si>
  <si>
    <t>سعی کنید از کامپيوتر استفاده کنيد با انتخاب فعال سازي  ويرايش در کادر مخصوص شماره دانشجويي وارد کنيد و اگر از گوشي استفاده ميکنيد در کادر مربوطه دبل کليک کنيد تا حالت  ويرايش ظاهر شود تا بتوانيد شماره دانشجويي وارد کنيد 
Enable Editting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</si>
</sst>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_(* #,##0.0_);_(* \(#,##0.0\);_(* &quot;-&quot;??_);_(@_)"/>
    <numFmt numFmtId="165" formatCode="_(* #,##0.0_);_(* \(#,##0.0\);_(* &quot;-&quot;?_);_(@_)"/>
    <numFmt numFmtId="166" formatCode="[$-3000401]0"/>
  </numFmts>
  <fonts count="3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B Koodak"/>
      <charset val="178"/>
    </font>
    <font>
      <b/>
      <sz val="12"/>
      <color theme="1"/>
      <name val="B Yagut"/>
      <charset val="178"/>
    </font>
    <font>
      <sz val="10"/>
      <name val="Arial"/>
      <family val="2"/>
    </font>
    <font>
      <sz val="10"/>
      <color indexed="8"/>
      <name val="B Yagut"/>
      <charset val="178"/>
    </font>
    <font>
      <sz val="11"/>
      <color rgb="FF000000"/>
      <name val="Titr"/>
    </font>
    <font>
      <b/>
      <sz val="11"/>
      <color rgb="FF000000"/>
      <name val="Arial"/>
      <family val="2"/>
    </font>
    <font>
      <b/>
      <sz val="10"/>
      <color theme="1"/>
      <name val="B Yagut"/>
      <charset val="178"/>
    </font>
    <font>
      <b/>
      <sz val="12"/>
      <color rgb="FF000000"/>
      <name val="B Yagut"/>
      <charset val="178"/>
    </font>
    <font>
      <b/>
      <sz val="10"/>
      <color theme="1"/>
      <name val="B Traffic"/>
      <charset val="178"/>
    </font>
    <font>
      <b/>
      <sz val="11"/>
      <color theme="1"/>
      <name val="B Yagut"/>
      <charset val="178"/>
    </font>
    <font>
      <b/>
      <sz val="22"/>
      <color theme="1"/>
      <name val="B Traffic"/>
      <charset val="178"/>
    </font>
    <font>
      <sz val="9"/>
      <color rgb="FF000000"/>
      <name val="B Yagut"/>
      <charset val="178"/>
    </font>
    <font>
      <sz val="16"/>
      <color theme="1"/>
      <name val="B Traffic"/>
      <charset val="178"/>
    </font>
    <font>
      <b/>
      <sz val="9"/>
      <color theme="1"/>
      <name val="B Yagut"/>
      <charset val="178"/>
    </font>
    <font>
      <sz val="9"/>
      <color theme="1"/>
      <name val="B Koodak"/>
      <charset val="178"/>
    </font>
    <font>
      <sz val="11"/>
      <color theme="1"/>
      <name val="B Yagut"/>
      <charset val="178"/>
    </font>
    <font>
      <b/>
      <sz val="1"/>
      <color indexed="8"/>
      <name val="B Titr"/>
      <charset val="178"/>
    </font>
    <font>
      <b/>
      <sz val="1"/>
      <color indexed="8"/>
      <name val="B Davat"/>
      <charset val="178"/>
    </font>
    <font>
      <b/>
      <sz val="1"/>
      <color indexed="8"/>
      <name val="Arial Black"/>
      <family val="2"/>
    </font>
    <font>
      <sz val="1"/>
      <color indexed="8"/>
      <name val="Arial Black"/>
      <family val="2"/>
    </font>
    <font>
      <sz val="1"/>
      <color indexed="8"/>
      <name val="B Homa"/>
      <charset val="178"/>
    </font>
    <font>
      <b/>
      <sz val="1"/>
      <color rgb="FF000000"/>
      <name val="Arial"/>
      <family val="2"/>
    </font>
    <font>
      <b/>
      <sz val="1"/>
      <color rgb="FF000000"/>
      <name val="B Nazanin"/>
      <charset val="178"/>
    </font>
    <font>
      <b/>
      <sz val="1"/>
      <color rgb="FF000000"/>
      <name val="Arial Black"/>
      <family val="2"/>
    </font>
    <font>
      <b/>
      <sz val="1"/>
      <color rgb="FF000000"/>
      <name val="B Titr"/>
      <charset val="178"/>
    </font>
    <font>
      <sz val="1"/>
      <color theme="1"/>
      <name val="Calibri"/>
      <family val="2"/>
      <scheme val="minor"/>
    </font>
    <font>
      <b/>
      <sz val="1"/>
      <color theme="1"/>
      <name val="Calibri"/>
      <family val="2"/>
      <scheme val="minor"/>
    </font>
    <font>
      <sz val="1"/>
      <color theme="1"/>
      <name val="Arial Black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43" fontId="2" fillId="0" borderId="0" applyFont="0" applyFill="0" applyBorder="0" applyAlignment="0" applyProtection="0"/>
    <xf numFmtId="0" fontId="2" fillId="0" borderId="0"/>
    <xf numFmtId="0" fontId="1" fillId="0" borderId="0"/>
    <xf numFmtId="0" fontId="5" fillId="0" borderId="0"/>
    <xf numFmtId="0" fontId="7" fillId="0" borderId="0"/>
  </cellStyleXfs>
  <cellXfs count="76">
    <xf numFmtId="0" fontId="0" fillId="0" borderId="0" xfId="0"/>
    <xf numFmtId="0" fontId="3" fillId="0" borderId="0" xfId="3" applyFont="1" applyFill="1" applyAlignment="1" applyProtection="1">
      <alignment vertical="center" wrapText="1"/>
      <protection hidden="1"/>
    </xf>
    <xf numFmtId="0" fontId="1" fillId="0" borderId="0" xfId="3" applyProtection="1">
      <protection hidden="1"/>
    </xf>
    <xf numFmtId="0" fontId="4" fillId="0" borderId="5" xfId="2" applyFont="1" applyFill="1" applyBorder="1" applyAlignment="1" applyProtection="1">
      <alignment horizontal="center" vertical="center" wrapText="1"/>
      <protection hidden="1"/>
    </xf>
    <xf numFmtId="0" fontId="6" fillId="0" borderId="6" xfId="4" applyNumberFormat="1" applyFont="1" applyFill="1" applyBorder="1" applyAlignment="1" applyProtection="1">
      <alignment horizontal="center" vertical="center" wrapText="1" readingOrder="1"/>
      <protection hidden="1"/>
    </xf>
    <xf numFmtId="0" fontId="6" fillId="0" borderId="7" xfId="4" applyNumberFormat="1" applyFont="1" applyFill="1" applyBorder="1" applyAlignment="1" applyProtection="1">
      <alignment horizontal="center" vertical="center" wrapText="1" readingOrder="1"/>
      <protection hidden="1"/>
    </xf>
    <xf numFmtId="0" fontId="9" fillId="0" borderId="11" xfId="2" applyFont="1" applyFill="1" applyBorder="1" applyAlignment="1" applyProtection="1">
      <alignment horizontal="center" vertical="center" wrapText="1"/>
      <protection hidden="1"/>
    </xf>
    <xf numFmtId="0" fontId="9" fillId="2" borderId="8" xfId="2" applyFont="1" applyFill="1" applyBorder="1" applyAlignment="1" applyProtection="1">
      <alignment horizontal="center" vertical="center" wrapText="1"/>
      <protection hidden="1"/>
    </xf>
    <xf numFmtId="0" fontId="9" fillId="2" borderId="12" xfId="2" applyFont="1" applyFill="1" applyBorder="1" applyAlignment="1" applyProtection="1">
      <alignment horizontal="center" vertical="center"/>
      <protection hidden="1"/>
    </xf>
    <xf numFmtId="0" fontId="1" fillId="0" borderId="0" xfId="3" applyNumberFormat="1" applyProtection="1">
      <protection hidden="1"/>
    </xf>
    <xf numFmtId="0" fontId="1" fillId="0" borderId="0" xfId="3" applyFont="1" applyProtection="1">
      <protection hidden="1"/>
    </xf>
    <xf numFmtId="12" fontId="10" fillId="0" borderId="11" xfId="5" applyNumberFormat="1" applyFont="1" applyFill="1" applyBorder="1" applyAlignment="1" applyProtection="1">
      <alignment horizontal="center" vertical="center"/>
      <protection hidden="1"/>
    </xf>
    <xf numFmtId="0" fontId="11" fillId="0" borderId="8" xfId="2" applyFont="1" applyFill="1" applyBorder="1" applyAlignment="1" applyProtection="1">
      <alignment horizontal="right" vertical="center" wrapText="1"/>
      <protection hidden="1"/>
    </xf>
    <xf numFmtId="0" fontId="9" fillId="2" borderId="8" xfId="2" applyFont="1" applyFill="1" applyBorder="1" applyAlignment="1" applyProtection="1">
      <alignment horizontal="center" vertical="center"/>
      <protection hidden="1"/>
    </xf>
    <xf numFmtId="0" fontId="12" fillId="0" borderId="11" xfId="2" applyFont="1" applyFill="1" applyBorder="1" applyAlignment="1" applyProtection="1">
      <alignment horizontal="center" vertical="center" wrapText="1"/>
      <protection hidden="1"/>
    </xf>
    <xf numFmtId="2" fontId="13" fillId="2" borderId="8" xfId="2" applyNumberFormat="1" applyFont="1" applyFill="1" applyBorder="1" applyAlignment="1" applyProtection="1">
      <alignment horizontal="center" vertical="center"/>
      <protection hidden="1"/>
    </xf>
    <xf numFmtId="0" fontId="9" fillId="2" borderId="12" xfId="2" applyFont="1" applyFill="1" applyBorder="1" applyAlignment="1" applyProtection="1">
      <alignment horizontal="center" vertical="center" wrapText="1"/>
      <protection hidden="1"/>
    </xf>
    <xf numFmtId="49" fontId="14" fillId="0" borderId="11" xfId="2" applyNumberFormat="1" applyFont="1" applyFill="1" applyBorder="1" applyAlignment="1" applyProtection="1">
      <alignment horizontal="center" vertical="center" wrapText="1"/>
      <protection hidden="1"/>
    </xf>
    <xf numFmtId="2" fontId="15" fillId="0" borderId="8" xfId="2" applyNumberFormat="1" applyFont="1" applyFill="1" applyBorder="1" applyAlignment="1" applyProtection="1">
      <alignment vertical="center" wrapText="1"/>
      <protection hidden="1"/>
    </xf>
    <xf numFmtId="0" fontId="16" fillId="2" borderId="8" xfId="2" applyFont="1" applyFill="1" applyBorder="1" applyAlignment="1" applyProtection="1">
      <alignment horizontal="center" vertical="center" wrapText="1"/>
      <protection hidden="1"/>
    </xf>
    <xf numFmtId="0" fontId="16" fillId="2" borderId="12" xfId="2" applyFont="1" applyFill="1" applyBorder="1" applyAlignment="1" applyProtection="1">
      <alignment horizontal="center" vertical="center" wrapText="1"/>
      <protection hidden="1"/>
    </xf>
    <xf numFmtId="49" fontId="14" fillId="2" borderId="11" xfId="2" applyNumberFormat="1" applyFont="1" applyFill="1" applyBorder="1" applyAlignment="1" applyProtection="1">
      <alignment horizontal="center" vertical="center" wrapText="1"/>
      <protection hidden="1"/>
    </xf>
    <xf numFmtId="2" fontId="15" fillId="2" borderId="8" xfId="2" applyNumberFormat="1" applyFont="1" applyFill="1" applyBorder="1" applyAlignment="1" applyProtection="1">
      <alignment vertical="center" wrapText="1"/>
      <protection hidden="1"/>
    </xf>
    <xf numFmtId="0" fontId="17" fillId="0" borderId="11" xfId="3" applyFont="1" applyFill="1" applyBorder="1" applyAlignment="1" applyProtection="1">
      <alignment horizontal="center" vertical="center" wrapText="1"/>
      <protection hidden="1"/>
    </xf>
    <xf numFmtId="166" fontId="18" fillId="0" borderId="8" xfId="2" applyNumberFormat="1" applyFont="1" applyFill="1" applyBorder="1" applyAlignment="1" applyProtection="1">
      <alignment vertical="center" wrapText="1"/>
      <protection hidden="1"/>
    </xf>
    <xf numFmtId="0" fontId="18" fillId="0" borderId="12" xfId="2" applyFont="1" applyFill="1" applyBorder="1" applyAlignment="1" applyProtection="1">
      <alignment vertical="center" wrapText="1"/>
      <protection hidden="1"/>
    </xf>
    <xf numFmtId="49" fontId="14" fillId="0" borderId="13" xfId="2" applyNumberFormat="1" applyFont="1" applyFill="1" applyBorder="1" applyAlignment="1" applyProtection="1">
      <alignment horizontal="center" vertical="center" wrapText="1"/>
      <protection hidden="1"/>
    </xf>
    <xf numFmtId="166" fontId="18" fillId="0" borderId="14" xfId="2" applyNumberFormat="1" applyFont="1" applyFill="1" applyBorder="1" applyAlignment="1" applyProtection="1">
      <alignment vertical="center" wrapText="1"/>
      <protection hidden="1"/>
    </xf>
    <xf numFmtId="0" fontId="18" fillId="0" borderId="15" xfId="2" applyFont="1" applyFill="1" applyBorder="1" applyAlignment="1" applyProtection="1">
      <alignment vertical="center" wrapText="1"/>
      <protection hidden="1"/>
    </xf>
    <xf numFmtId="49" fontId="14" fillId="0" borderId="16" xfId="2" applyNumberFormat="1" applyFont="1" applyFill="1" applyBorder="1" applyAlignment="1" applyProtection="1">
      <alignment horizontal="center" vertical="center" wrapText="1"/>
      <protection hidden="1"/>
    </xf>
    <xf numFmtId="2" fontId="15" fillId="3" borderId="17" xfId="2" applyNumberFormat="1" applyFont="1" applyFill="1" applyBorder="1" applyAlignment="1" applyProtection="1">
      <alignment vertical="center" wrapText="1"/>
      <protection hidden="1"/>
    </xf>
    <xf numFmtId="166" fontId="18" fillId="0" borderId="17" xfId="2" applyNumberFormat="1" applyFont="1" applyFill="1" applyBorder="1" applyAlignment="1" applyProtection="1">
      <alignment vertical="center" wrapText="1"/>
      <protection hidden="1"/>
    </xf>
    <xf numFmtId="0" fontId="18" fillId="0" borderId="18" xfId="2" applyFont="1" applyFill="1" applyBorder="1" applyAlignment="1" applyProtection="1">
      <alignment vertical="center" wrapText="1"/>
      <protection hidden="1"/>
    </xf>
    <xf numFmtId="1" fontId="8" fillId="0" borderId="9" xfId="5" applyNumberFormat="1" applyFont="1" applyFill="1" applyBorder="1" applyAlignment="1" applyProtection="1">
      <alignment horizontal="right" vertical="center"/>
      <protection locked="0" hidden="1"/>
    </xf>
    <xf numFmtId="0" fontId="19" fillId="0" borderId="1" xfId="2" applyFont="1" applyFill="1" applyBorder="1" applyAlignment="1" applyProtection="1">
      <alignment vertical="center"/>
      <protection hidden="1"/>
    </xf>
    <xf numFmtId="0" fontId="20" fillId="0" borderId="2" xfId="2" applyFont="1" applyFill="1" applyBorder="1" applyAlignment="1" applyProtection="1">
      <alignment vertical="center"/>
      <protection hidden="1"/>
    </xf>
    <xf numFmtId="0" fontId="19" fillId="0" borderId="2" xfId="2" applyFont="1" applyFill="1" applyBorder="1" applyAlignment="1" applyProtection="1">
      <alignment horizontal="center" vertical="center"/>
      <protection hidden="1"/>
    </xf>
    <xf numFmtId="49" fontId="21" fillId="0" borderId="2" xfId="2" applyNumberFormat="1" applyFont="1" applyFill="1" applyBorder="1" applyAlignment="1" applyProtection="1">
      <alignment vertical="center"/>
      <protection hidden="1"/>
    </xf>
    <xf numFmtId="49" fontId="22" fillId="0" borderId="2" xfId="2" applyNumberFormat="1" applyFont="1" applyFill="1" applyBorder="1" applyAlignment="1" applyProtection="1">
      <alignment vertical="center"/>
      <protection hidden="1"/>
    </xf>
    <xf numFmtId="0" fontId="21" fillId="0" borderId="2" xfId="2" applyNumberFormat="1" applyFont="1" applyFill="1" applyBorder="1" applyAlignment="1" applyProtection="1">
      <alignment vertical="center"/>
      <protection hidden="1"/>
    </xf>
    <xf numFmtId="164" fontId="20" fillId="0" borderId="2" xfId="1" applyNumberFormat="1" applyFont="1" applyFill="1" applyBorder="1" applyAlignment="1" applyProtection="1">
      <alignment vertical="center"/>
      <protection hidden="1"/>
    </xf>
    <xf numFmtId="43" fontId="20" fillId="0" borderId="2" xfId="1" applyNumberFormat="1" applyFont="1" applyFill="1" applyBorder="1" applyAlignment="1" applyProtection="1">
      <alignment vertical="center"/>
      <protection hidden="1"/>
    </xf>
    <xf numFmtId="43" fontId="20" fillId="0" borderId="2" xfId="1" applyFont="1" applyFill="1" applyBorder="1" applyAlignment="1" applyProtection="1">
      <alignment vertical="center"/>
      <protection hidden="1"/>
    </xf>
    <xf numFmtId="0" fontId="19" fillId="0" borderId="3" xfId="3" applyFont="1" applyFill="1" applyBorder="1" applyAlignment="1" applyProtection="1">
      <alignment horizontal="center" vertical="center"/>
      <protection hidden="1"/>
    </xf>
    <xf numFmtId="0" fontId="19" fillId="0" borderId="4" xfId="3" applyFont="1" applyFill="1" applyBorder="1" applyAlignment="1" applyProtection="1">
      <alignment horizontal="center" vertical="center"/>
      <protection hidden="1"/>
    </xf>
    <xf numFmtId="0" fontId="19" fillId="0" borderId="3" xfId="3" applyFont="1" applyFill="1" applyBorder="1" applyAlignment="1" applyProtection="1">
      <alignment horizontal="right" vertical="center"/>
      <protection hidden="1"/>
    </xf>
    <xf numFmtId="49" fontId="19" fillId="0" borderId="3" xfId="2" applyNumberFormat="1" applyFont="1" applyFill="1" applyBorder="1" applyAlignment="1" applyProtection="1">
      <alignment horizontal="center" vertical="center" textRotation="90"/>
      <protection hidden="1"/>
    </xf>
    <xf numFmtId="49" fontId="19" fillId="0" borderId="3" xfId="3" applyNumberFormat="1" applyFont="1" applyFill="1" applyBorder="1" applyAlignment="1" applyProtection="1">
      <alignment horizontal="center" vertical="center" textRotation="90"/>
      <protection hidden="1"/>
    </xf>
    <xf numFmtId="164" fontId="19" fillId="0" borderId="3" xfId="1" applyNumberFormat="1" applyFont="1" applyFill="1" applyBorder="1" applyAlignment="1" applyProtection="1">
      <alignment horizontal="center" vertical="center" textRotation="90"/>
      <protection hidden="1"/>
    </xf>
    <xf numFmtId="43" fontId="19" fillId="0" borderId="3" xfId="1" applyFont="1" applyFill="1" applyBorder="1" applyAlignment="1" applyProtection="1">
      <alignment horizontal="center" vertical="center" textRotation="90"/>
      <protection hidden="1"/>
    </xf>
    <xf numFmtId="1" fontId="23" fillId="0" borderId="8" xfId="3" applyNumberFormat="1" applyFont="1" applyFill="1" applyBorder="1" applyAlignment="1" applyProtection="1">
      <alignment horizontal="center" vertical="center"/>
      <protection hidden="1"/>
    </xf>
    <xf numFmtId="1" fontId="24" fillId="0" borderId="9" xfId="5" applyNumberFormat="1" applyFont="1" applyFill="1" applyBorder="1" applyAlignment="1" applyProtection="1">
      <alignment horizontal="right" vertical="center"/>
      <protection hidden="1"/>
    </xf>
    <xf numFmtId="1" fontId="25" fillId="0" borderId="9" xfId="5" applyNumberFormat="1" applyFont="1" applyFill="1" applyBorder="1" applyAlignment="1" applyProtection="1">
      <alignment horizontal="right" vertical="center"/>
      <protection hidden="1"/>
    </xf>
    <xf numFmtId="43" fontId="20" fillId="0" borderId="10" xfId="1" applyFont="1" applyFill="1" applyBorder="1" applyAlignment="1" applyProtection="1">
      <alignment horizontal="right" vertical="center"/>
      <protection hidden="1"/>
    </xf>
    <xf numFmtId="0" fontId="20" fillId="0" borderId="10" xfId="3" applyNumberFormat="1" applyFont="1" applyFill="1" applyBorder="1" applyAlignment="1" applyProtection="1">
      <alignment horizontal="right" vertical="center"/>
      <protection hidden="1"/>
    </xf>
    <xf numFmtId="49" fontId="26" fillId="0" borderId="9" xfId="5" applyNumberFormat="1" applyFont="1" applyFill="1" applyBorder="1" applyAlignment="1" applyProtection="1">
      <alignment horizontal="right" vertical="center"/>
      <protection hidden="1"/>
    </xf>
    <xf numFmtId="0" fontId="21" fillId="0" borderId="10" xfId="3" applyNumberFormat="1" applyFont="1" applyFill="1" applyBorder="1" applyAlignment="1" applyProtection="1">
      <alignment horizontal="right" vertical="center"/>
      <protection hidden="1"/>
    </xf>
    <xf numFmtId="49" fontId="21" fillId="0" borderId="10" xfId="3" applyNumberFormat="1" applyFont="1" applyFill="1" applyBorder="1" applyAlignment="1" applyProtection="1">
      <alignment horizontal="right" vertical="center"/>
      <protection hidden="1"/>
    </xf>
    <xf numFmtId="2" fontId="20" fillId="0" borderId="10" xfId="3" applyNumberFormat="1" applyFont="1" applyFill="1" applyBorder="1" applyAlignment="1" applyProtection="1">
      <alignment horizontal="right" vertical="center"/>
      <protection hidden="1"/>
    </xf>
    <xf numFmtId="2" fontId="20" fillId="0" borderId="10" xfId="3" applyNumberFormat="1" applyFont="1" applyFill="1" applyBorder="1" applyAlignment="1" applyProtection="1">
      <alignment horizontal="center" vertical="center"/>
      <protection hidden="1"/>
    </xf>
    <xf numFmtId="164" fontId="20" fillId="0" borderId="10" xfId="1" applyNumberFormat="1" applyFont="1" applyFill="1" applyBorder="1" applyAlignment="1" applyProtection="1">
      <alignment horizontal="right" vertical="center"/>
      <protection hidden="1"/>
    </xf>
    <xf numFmtId="165" fontId="20" fillId="0" borderId="10" xfId="3" applyNumberFormat="1" applyFont="1" applyFill="1" applyBorder="1" applyAlignment="1" applyProtection="1">
      <alignment horizontal="right" vertical="center"/>
      <protection hidden="1"/>
    </xf>
    <xf numFmtId="43" fontId="20" fillId="0" borderId="10" xfId="1" applyNumberFormat="1" applyFont="1" applyFill="1" applyBorder="1" applyAlignment="1" applyProtection="1">
      <alignment horizontal="right" vertical="center"/>
      <protection hidden="1"/>
    </xf>
    <xf numFmtId="43" fontId="20" fillId="0" borderId="10" xfId="3" applyNumberFormat="1" applyFont="1" applyFill="1" applyBorder="1" applyAlignment="1" applyProtection="1">
      <alignment horizontal="right" vertical="center"/>
      <protection hidden="1"/>
    </xf>
    <xf numFmtId="1" fontId="21" fillId="0" borderId="10" xfId="3" applyNumberFormat="1" applyFont="1" applyFill="1" applyBorder="1" applyAlignment="1" applyProtection="1">
      <alignment horizontal="right" vertical="center"/>
      <protection hidden="1"/>
    </xf>
    <xf numFmtId="1" fontId="21" fillId="0" borderId="9" xfId="3" applyNumberFormat="1" applyFont="1" applyFill="1" applyBorder="1" applyAlignment="1" applyProtection="1">
      <alignment horizontal="right" vertical="center"/>
      <protection hidden="1"/>
    </xf>
    <xf numFmtId="1" fontId="20" fillId="0" borderId="10" xfId="3" applyNumberFormat="1" applyFont="1" applyFill="1" applyBorder="1" applyAlignment="1" applyProtection="1">
      <alignment horizontal="right" vertical="center"/>
      <protection hidden="1"/>
    </xf>
    <xf numFmtId="49" fontId="26" fillId="0" borderId="10" xfId="5" applyNumberFormat="1" applyFont="1" applyFill="1" applyBorder="1" applyAlignment="1" applyProtection="1">
      <alignment horizontal="right" vertical="center"/>
      <protection hidden="1"/>
    </xf>
    <xf numFmtId="1" fontId="27" fillId="0" borderId="9" xfId="5" applyNumberFormat="1" applyFont="1" applyFill="1" applyBorder="1" applyAlignment="1" applyProtection="1">
      <alignment horizontal="right" vertical="center"/>
      <protection hidden="1"/>
    </xf>
    <xf numFmtId="0" fontId="20" fillId="0" borderId="10" xfId="3" quotePrefix="1" applyNumberFormat="1" applyFont="1" applyFill="1" applyBorder="1" applyAlignment="1" applyProtection="1">
      <alignment horizontal="right" vertical="center"/>
      <protection hidden="1"/>
    </xf>
    <xf numFmtId="0" fontId="28" fillId="0" borderId="0" xfId="3" applyFont="1" applyProtection="1">
      <protection hidden="1"/>
    </xf>
    <xf numFmtId="0" fontId="29" fillId="0" borderId="0" xfId="3" applyFont="1" applyProtection="1">
      <protection hidden="1"/>
    </xf>
    <xf numFmtId="49" fontId="30" fillId="0" borderId="0" xfId="3" applyNumberFormat="1" applyFont="1" applyProtection="1">
      <protection hidden="1"/>
    </xf>
    <xf numFmtId="0" fontId="30" fillId="0" borderId="0" xfId="3" applyNumberFormat="1" applyFont="1" applyProtection="1">
      <protection hidden="1"/>
    </xf>
    <xf numFmtId="164" fontId="29" fillId="0" borderId="0" xfId="1" applyNumberFormat="1" applyFont="1" applyProtection="1">
      <protection hidden="1"/>
    </xf>
    <xf numFmtId="43" fontId="29" fillId="0" borderId="0" xfId="1" applyFont="1" applyProtection="1">
      <protection hidden="1"/>
    </xf>
  </cellXfs>
  <cellStyles count="6">
    <cellStyle name="Comma" xfId="1" builtinId="3"/>
    <cellStyle name="Normal" xfId="0" builtinId="0"/>
    <cellStyle name="Normal 13 2" xfId="4"/>
    <cellStyle name="Normal 2 2" xfId="2"/>
    <cellStyle name="Normal 25 2" xfId="3"/>
    <cellStyle name="Normal 4" xfId="5"/>
  </cellStyles>
  <dxfs count="12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ill>
        <patternFill>
          <bgColor theme="0" tint="-0.14996795556505021"/>
        </patternFill>
      </fill>
    </dxf>
    <dxf>
      <fill>
        <patternFill patternType="gray0625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AY54"/>
  <sheetViews>
    <sheetView rightToLeft="1" tabSelected="1" topLeftCell="AO1" zoomScaleNormal="100" workbookViewId="0">
      <selection activeCell="AP3" sqref="AP3"/>
    </sheetView>
  </sheetViews>
  <sheetFormatPr defaultRowHeight="15"/>
  <cols>
    <col min="1" max="1" width="4.5703125" style="70" hidden="1" customWidth="1"/>
    <col min="2" max="2" width="21" style="70" hidden="1" customWidth="1"/>
    <col min="3" max="3" width="28.5703125" style="70" hidden="1" customWidth="1"/>
    <col min="4" max="4" width="7.5703125" style="71" hidden="1" customWidth="1"/>
    <col min="5" max="6" width="4.42578125" style="70" hidden="1" customWidth="1"/>
    <col min="7" max="9" width="4.42578125" style="72" hidden="1" customWidth="1"/>
    <col min="10" max="10" width="4.42578125" style="73" hidden="1" customWidth="1"/>
    <col min="11" max="11" width="4.42578125" style="72" hidden="1" customWidth="1"/>
    <col min="12" max="14" width="4.7109375" style="72" hidden="1" customWidth="1"/>
    <col min="15" max="15" width="5.7109375" style="72" hidden="1" customWidth="1"/>
    <col min="16" max="16" width="7.42578125" style="70" hidden="1" customWidth="1"/>
    <col min="17" max="17" width="4.85546875" style="70" hidden="1" customWidth="1"/>
    <col min="18" max="18" width="5.140625" style="70" hidden="1" customWidth="1"/>
    <col min="19" max="19" width="4.7109375" style="70" hidden="1" customWidth="1"/>
    <col min="20" max="20" width="7.7109375" style="72" hidden="1" customWidth="1"/>
    <col min="21" max="21" width="0.42578125" style="70" hidden="1" customWidth="1"/>
    <col min="22" max="23" width="0.42578125" style="71" hidden="1" customWidth="1"/>
    <col min="24" max="26" width="0.42578125" style="70" hidden="1" customWidth="1"/>
    <col min="27" max="29" width="0.42578125" style="71" hidden="1" customWidth="1"/>
    <col min="30" max="30" width="4" style="71" hidden="1" customWidth="1"/>
    <col min="31" max="31" width="6.42578125" style="74" hidden="1" customWidth="1"/>
    <col min="32" max="32" width="5.28515625" style="71" hidden="1" customWidth="1"/>
    <col min="33" max="33" width="5.7109375" style="74" hidden="1" customWidth="1"/>
    <col min="34" max="34" width="7.5703125" style="74" hidden="1" customWidth="1"/>
    <col min="35" max="35" width="7" style="75" hidden="1" customWidth="1"/>
    <col min="36" max="37" width="7.42578125" style="71" hidden="1" customWidth="1"/>
    <col min="38" max="38" width="9.5703125" style="71" hidden="1" customWidth="1"/>
    <col min="39" max="39" width="7.5703125" style="71" hidden="1" customWidth="1"/>
    <col min="40" max="40" width="8.140625" style="71" hidden="1" customWidth="1"/>
    <col min="41" max="41" width="39.140625" style="2" bestFit="1" customWidth="1"/>
    <col min="42" max="42" width="20.140625" style="2" customWidth="1"/>
    <col min="43" max="43" width="15" style="2" customWidth="1"/>
    <col min="44" max="44" width="20.140625" style="2" customWidth="1"/>
    <col min="45" max="45" width="9.140625" style="2"/>
    <col min="46" max="46" width="17.85546875" style="2" bestFit="1" customWidth="1"/>
    <col min="47" max="47" width="19.5703125" style="2" bestFit="1" customWidth="1"/>
    <col min="48" max="16384" width="9.140625" style="2"/>
  </cols>
  <sheetData>
    <row r="1" spans="1:51" ht="21.75" thickBot="1">
      <c r="A1" s="34" t="s">
        <v>0</v>
      </c>
      <c r="B1" s="35"/>
      <c r="C1" s="36" t="s">
        <v>1</v>
      </c>
      <c r="D1" s="35"/>
      <c r="E1" s="35" t="s">
        <v>2</v>
      </c>
      <c r="F1" s="35"/>
      <c r="G1" s="37"/>
      <c r="H1" s="38"/>
      <c r="I1" s="37"/>
      <c r="J1" s="39"/>
      <c r="K1" s="37"/>
      <c r="L1" s="37"/>
      <c r="M1" s="37"/>
      <c r="N1" s="37"/>
      <c r="O1" s="37"/>
      <c r="P1" s="35"/>
      <c r="Q1" s="35"/>
      <c r="R1" s="35"/>
      <c r="S1" s="35"/>
      <c r="T1" s="37"/>
      <c r="U1" s="35"/>
      <c r="V1" s="35"/>
      <c r="W1" s="35"/>
      <c r="X1" s="35"/>
      <c r="Y1" s="35"/>
      <c r="Z1" s="35"/>
      <c r="AA1" s="35"/>
      <c r="AB1" s="35"/>
      <c r="AC1" s="35"/>
      <c r="AD1" s="35"/>
      <c r="AE1" s="40"/>
      <c r="AF1" s="35"/>
      <c r="AG1" s="40">
        <v>7</v>
      </c>
      <c r="AH1" s="41">
        <v>4</v>
      </c>
      <c r="AI1" s="42"/>
      <c r="AJ1" s="35"/>
      <c r="AK1" s="35"/>
      <c r="AL1" s="35"/>
      <c r="AM1" s="35"/>
      <c r="AN1" s="35"/>
      <c r="AO1" s="1"/>
      <c r="AP1" s="1"/>
      <c r="AQ1" s="1"/>
      <c r="AR1" s="1"/>
    </row>
    <row r="2" spans="1:51" ht="95.25" customHeight="1" thickBot="1">
      <c r="A2" s="43" t="s">
        <v>3</v>
      </c>
      <c r="B2" s="44" t="s">
        <v>4</v>
      </c>
      <c r="C2" s="45" t="s">
        <v>5</v>
      </c>
      <c r="D2" s="46" t="s">
        <v>6</v>
      </c>
      <c r="E2" s="46"/>
      <c r="F2" s="46" t="s">
        <v>7</v>
      </c>
      <c r="G2" s="46" t="s">
        <v>8</v>
      </c>
      <c r="H2" s="46" t="s">
        <v>9</v>
      </c>
      <c r="I2" s="46" t="s">
        <v>10</v>
      </c>
      <c r="J2" s="46" t="s">
        <v>11</v>
      </c>
      <c r="K2" s="46" t="s">
        <v>12</v>
      </c>
      <c r="L2" s="46" t="s">
        <v>13</v>
      </c>
      <c r="M2" s="46" t="s">
        <v>12</v>
      </c>
      <c r="N2" s="46" t="s">
        <v>14</v>
      </c>
      <c r="O2" s="46" t="s">
        <v>15</v>
      </c>
      <c r="P2" s="46" t="s">
        <v>16</v>
      </c>
      <c r="Q2" s="46" t="s">
        <v>17</v>
      </c>
      <c r="R2" s="46"/>
      <c r="S2" s="46" t="s">
        <v>18</v>
      </c>
      <c r="T2" s="46" t="s">
        <v>19</v>
      </c>
      <c r="U2" s="46"/>
      <c r="V2" s="47"/>
      <c r="W2" s="47"/>
      <c r="X2" s="47"/>
      <c r="Y2" s="47"/>
      <c r="Z2" s="46"/>
      <c r="AA2" s="47"/>
      <c r="AB2" s="47"/>
      <c r="AC2" s="47"/>
      <c r="AD2" s="47" t="s">
        <v>20</v>
      </c>
      <c r="AE2" s="48" t="s">
        <v>21</v>
      </c>
      <c r="AF2" s="48" t="s">
        <v>22</v>
      </c>
      <c r="AG2" s="48" t="s">
        <v>23</v>
      </c>
      <c r="AH2" s="48" t="s">
        <v>24</v>
      </c>
      <c r="AI2" s="49" t="s">
        <v>25</v>
      </c>
      <c r="AJ2" s="47" t="s">
        <v>26</v>
      </c>
      <c r="AK2" s="47" t="s">
        <v>27</v>
      </c>
      <c r="AL2" s="47" t="s">
        <v>28</v>
      </c>
      <c r="AM2" s="47"/>
      <c r="AN2" s="47"/>
      <c r="AO2" s="3" t="s">
        <v>29</v>
      </c>
      <c r="AP2" s="4" t="s">
        <v>116</v>
      </c>
      <c r="AQ2" s="4"/>
      <c r="AR2" s="5"/>
    </row>
    <row r="3" spans="1:51" ht="24.95" customHeight="1" thickTop="1">
      <c r="A3" s="50">
        <v>1</v>
      </c>
      <c r="B3" s="51">
        <v>403128005180001</v>
      </c>
      <c r="C3" s="52" t="s">
        <v>30</v>
      </c>
      <c r="D3" s="53">
        <v>15.25</v>
      </c>
      <c r="E3" s="53"/>
      <c r="F3" s="54"/>
      <c r="G3" s="55"/>
      <c r="H3" s="55"/>
      <c r="I3" s="56"/>
      <c r="J3" s="56" t="s">
        <v>31</v>
      </c>
      <c r="K3" s="57" t="s">
        <v>32</v>
      </c>
      <c r="L3" s="57" t="s">
        <v>33</v>
      </c>
      <c r="M3" s="57" t="s">
        <v>34</v>
      </c>
      <c r="N3" s="57" t="s">
        <v>35</v>
      </c>
      <c r="O3" s="57" t="s">
        <v>36</v>
      </c>
      <c r="P3" s="54"/>
      <c r="Q3" s="54" t="s">
        <v>37</v>
      </c>
      <c r="R3" s="58"/>
      <c r="S3" s="54" t="s">
        <v>34</v>
      </c>
      <c r="T3" s="56" t="s">
        <v>38</v>
      </c>
      <c r="U3" s="54"/>
      <c r="V3" s="54"/>
      <c r="W3" s="54"/>
      <c r="X3" s="54"/>
      <c r="Y3" s="54"/>
      <c r="Z3" s="59"/>
      <c r="AA3" s="54"/>
      <c r="AB3" s="54"/>
      <c r="AC3" s="54"/>
      <c r="AD3" s="54">
        <f>COUNTA(E3:S3)</f>
        <v>8</v>
      </c>
      <c r="AE3" s="60">
        <v>10</v>
      </c>
      <c r="AF3" s="61">
        <v>3</v>
      </c>
      <c r="AG3" s="60">
        <f>IF(AD3&gt;=$AG$1,1,1.1*AD3/$AG$1)</f>
        <v>1</v>
      </c>
      <c r="AH3" s="62">
        <f>IF(AF3&gt;=$AH$1,2,1.4*AF3/$AH$1)</f>
        <v>1.0499999999999998</v>
      </c>
      <c r="AI3" s="53">
        <f>AE3/5</f>
        <v>2</v>
      </c>
      <c r="AJ3" s="58" t="s">
        <v>38</v>
      </c>
      <c r="AK3" s="63">
        <f>D3</f>
        <v>15.25</v>
      </c>
      <c r="AL3" s="63">
        <f>AG3+AH3+AI3+AJ3/4+AK3/2</f>
        <v>14.925000000000001</v>
      </c>
      <c r="AM3" s="63"/>
      <c r="AN3" s="63"/>
      <c r="AO3" s="6" t="s">
        <v>39</v>
      </c>
      <c r="AP3" s="33"/>
      <c r="AQ3" s="7" t="s">
        <v>40</v>
      </c>
      <c r="AR3" s="8"/>
      <c r="AT3" s="9"/>
      <c r="AV3" s="10"/>
      <c r="AW3" s="10"/>
      <c r="AX3" s="10"/>
    </row>
    <row r="4" spans="1:51" ht="33" customHeight="1">
      <c r="A4" s="50">
        <v>2</v>
      </c>
      <c r="B4" s="51">
        <v>402228005180001</v>
      </c>
      <c r="C4" s="52" t="s">
        <v>41</v>
      </c>
      <c r="D4" s="53">
        <v>15.5</v>
      </c>
      <c r="E4" s="53"/>
      <c r="F4" s="54"/>
      <c r="G4" s="55"/>
      <c r="H4" s="55"/>
      <c r="I4" s="56"/>
      <c r="J4" s="56" t="s">
        <v>31</v>
      </c>
      <c r="K4" s="57" t="s">
        <v>32</v>
      </c>
      <c r="L4" s="57" t="s">
        <v>33</v>
      </c>
      <c r="M4" s="57" t="s">
        <v>34</v>
      </c>
      <c r="N4" s="57" t="s">
        <v>35</v>
      </c>
      <c r="O4" s="57"/>
      <c r="P4" s="54"/>
      <c r="Q4" s="54"/>
      <c r="R4" s="58"/>
      <c r="S4" s="54" t="s">
        <v>42</v>
      </c>
      <c r="T4" s="56" t="s">
        <v>43</v>
      </c>
      <c r="U4" s="54"/>
      <c r="V4" s="54"/>
      <c r="W4" s="54"/>
      <c r="X4" s="54"/>
      <c r="Y4" s="54"/>
      <c r="Z4" s="59"/>
      <c r="AA4" s="54"/>
      <c r="AB4" s="54"/>
      <c r="AC4" s="54"/>
      <c r="AD4" s="54">
        <f t="shared" ref="AD4:AD32" si="0">COUNTA(E4:S4)</f>
        <v>6</v>
      </c>
      <c r="AE4" s="60">
        <v>10</v>
      </c>
      <c r="AF4" s="61">
        <v>3</v>
      </c>
      <c r="AG4" s="60">
        <f t="shared" ref="AG4:AG32" si="1">IF(AD4&gt;=$AG$1,1,1.1*AD4/$AG$1)</f>
        <v>0.94285714285714295</v>
      </c>
      <c r="AH4" s="62">
        <f t="shared" ref="AH4:AH32" si="2">IF(AF4&gt;=$AH$1,2,1.4*AF4/$AH$1)</f>
        <v>1.0499999999999998</v>
      </c>
      <c r="AI4" s="53">
        <f t="shared" ref="AI4:AI33" si="3">AE4/5</f>
        <v>2</v>
      </c>
      <c r="AJ4" s="58" t="s">
        <v>43</v>
      </c>
      <c r="AK4" s="63">
        <f t="shared" ref="AK4:AK32" si="4">D4</f>
        <v>15.5</v>
      </c>
      <c r="AL4" s="63">
        <f t="shared" ref="AL4:AL33" si="5">AG4+AH4+AI4+AJ4/4+AK4/2</f>
        <v>15.055357142857144</v>
      </c>
      <c r="AM4" s="63"/>
      <c r="AN4" s="63"/>
      <c r="AO4" s="11" t="s">
        <v>44</v>
      </c>
      <c r="AP4" s="12">
        <f>VLOOKUP($AP3,$B:$AK,2,FALSE)</f>
        <v>0</v>
      </c>
      <c r="AQ4" s="13"/>
      <c r="AR4" s="8"/>
      <c r="AT4" s="9"/>
      <c r="AV4" s="10"/>
      <c r="AW4" s="10"/>
      <c r="AX4" s="10"/>
    </row>
    <row r="5" spans="1:51" ht="24.95" customHeight="1">
      <c r="A5" s="50">
        <v>3</v>
      </c>
      <c r="B5" s="51">
        <v>403128005180002</v>
      </c>
      <c r="C5" s="52" t="s">
        <v>45</v>
      </c>
      <c r="D5" s="53">
        <v>15.25</v>
      </c>
      <c r="E5" s="53"/>
      <c r="F5" s="54"/>
      <c r="G5" s="55"/>
      <c r="H5" s="55"/>
      <c r="I5" s="56"/>
      <c r="J5" s="56"/>
      <c r="K5" s="57"/>
      <c r="L5" s="57"/>
      <c r="M5" s="57" t="s">
        <v>46</v>
      </c>
      <c r="N5" s="57" t="s">
        <v>35</v>
      </c>
      <c r="O5" s="57"/>
      <c r="P5" s="54" t="s">
        <v>47</v>
      </c>
      <c r="Q5" s="54" t="s">
        <v>48</v>
      </c>
      <c r="R5" s="58"/>
      <c r="S5" s="54" t="s">
        <v>42</v>
      </c>
      <c r="T5" s="56" t="s">
        <v>49</v>
      </c>
      <c r="U5" s="54"/>
      <c r="V5" s="54"/>
      <c r="W5" s="54"/>
      <c r="X5" s="54"/>
      <c r="Y5" s="54"/>
      <c r="Z5" s="59"/>
      <c r="AA5" s="54"/>
      <c r="AB5" s="54"/>
      <c r="AC5" s="54"/>
      <c r="AD5" s="54">
        <f t="shared" si="0"/>
        <v>5</v>
      </c>
      <c r="AE5" s="60"/>
      <c r="AF5" s="61">
        <v>3</v>
      </c>
      <c r="AG5" s="60">
        <f t="shared" si="1"/>
        <v>0.7857142857142857</v>
      </c>
      <c r="AH5" s="62">
        <f t="shared" si="2"/>
        <v>1.0499999999999998</v>
      </c>
      <c r="AI5" s="53">
        <f t="shared" si="3"/>
        <v>0</v>
      </c>
      <c r="AJ5" s="58" t="s">
        <v>49</v>
      </c>
      <c r="AK5" s="63">
        <f t="shared" si="4"/>
        <v>15.25</v>
      </c>
      <c r="AL5" s="63">
        <f t="shared" si="5"/>
        <v>11.585714285714285</v>
      </c>
      <c r="AM5" s="63"/>
      <c r="AN5" s="63"/>
      <c r="AO5" s="14" t="s">
        <v>50</v>
      </c>
      <c r="AP5" s="15">
        <f>AP15</f>
        <v>0</v>
      </c>
      <c r="AQ5" s="7" t="s">
        <v>51</v>
      </c>
      <c r="AR5" s="16"/>
      <c r="AT5" s="9"/>
      <c r="AV5" s="10"/>
      <c r="AW5" s="10"/>
      <c r="AX5" s="10"/>
    </row>
    <row r="6" spans="1:51" ht="24.95" customHeight="1">
      <c r="A6" s="50">
        <v>4</v>
      </c>
      <c r="B6" s="51">
        <v>402228005180005</v>
      </c>
      <c r="C6" s="52" t="s">
        <v>52</v>
      </c>
      <c r="D6" s="53"/>
      <c r="E6" s="53"/>
      <c r="F6" s="54"/>
      <c r="G6" s="55"/>
      <c r="H6" s="55"/>
      <c r="I6" s="56"/>
      <c r="J6" s="56"/>
      <c r="K6" s="57"/>
      <c r="L6" s="57"/>
      <c r="M6" s="57"/>
      <c r="N6" s="57"/>
      <c r="O6" s="57"/>
      <c r="P6" s="54"/>
      <c r="Q6" s="54"/>
      <c r="R6" s="58"/>
      <c r="S6" s="54"/>
      <c r="T6" s="56"/>
      <c r="U6" s="54"/>
      <c r="V6" s="54"/>
      <c r="W6" s="54"/>
      <c r="X6" s="54"/>
      <c r="Y6" s="54"/>
      <c r="Z6" s="59"/>
      <c r="AA6" s="54"/>
      <c r="AB6" s="54"/>
      <c r="AC6" s="54"/>
      <c r="AD6" s="54">
        <f t="shared" si="0"/>
        <v>0</v>
      </c>
      <c r="AE6" s="60"/>
      <c r="AF6" s="61"/>
      <c r="AG6" s="60">
        <f t="shared" si="1"/>
        <v>0</v>
      </c>
      <c r="AH6" s="62">
        <f t="shared" si="2"/>
        <v>0</v>
      </c>
      <c r="AI6" s="53">
        <f t="shared" si="3"/>
        <v>0</v>
      </c>
      <c r="AJ6" s="58">
        <v>0</v>
      </c>
      <c r="AK6" s="63">
        <f t="shared" si="4"/>
        <v>0</v>
      </c>
      <c r="AL6" s="63">
        <f t="shared" si="5"/>
        <v>0</v>
      </c>
      <c r="AM6" s="63"/>
      <c r="AN6" s="63"/>
      <c r="AO6" s="14"/>
      <c r="AP6" s="15"/>
      <c r="AQ6" s="7"/>
      <c r="AR6" s="16"/>
      <c r="AT6" s="9"/>
      <c r="AV6" s="10"/>
      <c r="AW6" s="10"/>
      <c r="AX6" s="10"/>
    </row>
    <row r="7" spans="1:51" ht="24.95" customHeight="1">
      <c r="A7" s="50">
        <v>5</v>
      </c>
      <c r="B7" s="51">
        <v>402228005180012</v>
      </c>
      <c r="C7" s="52" t="s">
        <v>53</v>
      </c>
      <c r="D7" s="53">
        <v>17.5</v>
      </c>
      <c r="E7" s="53"/>
      <c r="F7" s="54"/>
      <c r="G7" s="55"/>
      <c r="H7" s="55"/>
      <c r="I7" s="56"/>
      <c r="J7" s="56"/>
      <c r="K7" s="57"/>
      <c r="L7" s="57"/>
      <c r="M7" s="57"/>
      <c r="N7" s="57"/>
      <c r="O7" s="57"/>
      <c r="P7" s="54"/>
      <c r="Q7" s="54" t="s">
        <v>37</v>
      </c>
      <c r="R7" s="58"/>
      <c r="S7" s="54"/>
      <c r="T7" s="56"/>
      <c r="U7" s="54"/>
      <c r="V7" s="54"/>
      <c r="W7" s="54"/>
      <c r="X7" s="54"/>
      <c r="Y7" s="54"/>
      <c r="Z7" s="59"/>
      <c r="AA7" s="54"/>
      <c r="AB7" s="54"/>
      <c r="AC7" s="54"/>
      <c r="AD7" s="54">
        <f t="shared" si="0"/>
        <v>1</v>
      </c>
      <c r="AE7" s="60"/>
      <c r="AF7" s="61"/>
      <c r="AG7" s="60">
        <f t="shared" si="1"/>
        <v>0.15714285714285717</v>
      </c>
      <c r="AH7" s="62">
        <f t="shared" si="2"/>
        <v>0</v>
      </c>
      <c r="AI7" s="53">
        <f t="shared" si="3"/>
        <v>0</v>
      </c>
      <c r="AJ7" s="58">
        <v>0</v>
      </c>
      <c r="AK7" s="63">
        <f t="shared" si="4"/>
        <v>17.5</v>
      </c>
      <c r="AL7" s="63">
        <f t="shared" si="5"/>
        <v>8.9071428571428566</v>
      </c>
      <c r="AM7" s="63"/>
      <c r="AN7" s="63"/>
      <c r="AO7" s="17" t="s">
        <v>54</v>
      </c>
      <c r="AP7" s="18">
        <f>VLOOKUP($AP$3,B:AL,35,FALSE)</f>
        <v>0</v>
      </c>
      <c r="AQ7" s="19" t="s">
        <v>55</v>
      </c>
      <c r="AR7" s="20"/>
      <c r="AT7" s="9"/>
      <c r="AV7" s="10"/>
      <c r="AW7" s="10"/>
      <c r="AX7" s="10"/>
    </row>
    <row r="8" spans="1:51" ht="24.95" customHeight="1">
      <c r="A8" s="50">
        <v>6</v>
      </c>
      <c r="B8" s="51"/>
      <c r="C8" s="52" t="s">
        <v>56</v>
      </c>
      <c r="D8" s="53"/>
      <c r="E8" s="53"/>
      <c r="F8" s="64"/>
      <c r="G8" s="65"/>
      <c r="H8" s="65"/>
      <c r="I8" s="56" t="s">
        <v>57</v>
      </c>
      <c r="J8" s="56"/>
      <c r="K8" s="57"/>
      <c r="L8" s="64"/>
      <c r="M8" s="64"/>
      <c r="N8" s="57"/>
      <c r="O8" s="64"/>
      <c r="P8" s="64"/>
      <c r="Q8" s="64"/>
      <c r="R8" s="64"/>
      <c r="S8" s="64"/>
      <c r="T8" s="56"/>
      <c r="U8" s="64"/>
      <c r="V8" s="64"/>
      <c r="W8" s="64"/>
      <c r="X8" s="64"/>
      <c r="Y8" s="64"/>
      <c r="Z8" s="64"/>
      <c r="AA8" s="66"/>
      <c r="AB8" s="66"/>
      <c r="AC8" s="66"/>
      <c r="AD8" s="54">
        <f t="shared" si="0"/>
        <v>1</v>
      </c>
      <c r="AE8" s="60"/>
      <c r="AF8" s="61">
        <v>1</v>
      </c>
      <c r="AG8" s="60">
        <f t="shared" si="1"/>
        <v>0.15714285714285717</v>
      </c>
      <c r="AH8" s="62">
        <f t="shared" si="2"/>
        <v>0.35</v>
      </c>
      <c r="AI8" s="53">
        <f t="shared" si="3"/>
        <v>0</v>
      </c>
      <c r="AJ8" s="58">
        <v>0</v>
      </c>
      <c r="AK8" s="63">
        <f t="shared" si="4"/>
        <v>0</v>
      </c>
      <c r="AL8" s="63">
        <f t="shared" si="5"/>
        <v>0.50714285714285712</v>
      </c>
      <c r="AM8" s="63"/>
      <c r="AN8" s="63"/>
      <c r="AO8" s="17" t="s">
        <v>58</v>
      </c>
      <c r="AP8" s="18">
        <f>VLOOKUP($AP$3,B:AL,36,FALSE)</f>
        <v>0</v>
      </c>
      <c r="AQ8" s="19"/>
      <c r="AR8" s="20"/>
      <c r="AT8" s="9"/>
      <c r="AV8" s="10"/>
      <c r="AW8" s="10"/>
      <c r="AX8" s="10"/>
    </row>
    <row r="9" spans="1:51" ht="24.95" customHeight="1">
      <c r="A9" s="50">
        <v>7</v>
      </c>
      <c r="B9" s="51">
        <v>402228005180020</v>
      </c>
      <c r="C9" s="52" t="s">
        <v>59</v>
      </c>
      <c r="D9" s="53">
        <v>18.5</v>
      </c>
      <c r="E9" s="53"/>
      <c r="F9" s="54"/>
      <c r="G9" s="55"/>
      <c r="H9" s="55"/>
      <c r="I9" s="56" t="s">
        <v>57</v>
      </c>
      <c r="J9" s="56" t="s">
        <v>60</v>
      </c>
      <c r="K9" s="57" t="s">
        <v>32</v>
      </c>
      <c r="L9" s="57" t="s">
        <v>33</v>
      </c>
      <c r="M9" s="57" t="s">
        <v>46</v>
      </c>
      <c r="N9" s="57" t="s">
        <v>35</v>
      </c>
      <c r="O9" s="57" t="s">
        <v>36</v>
      </c>
      <c r="P9" s="54"/>
      <c r="Q9" s="54" t="s">
        <v>61</v>
      </c>
      <c r="R9" s="58"/>
      <c r="S9" s="54" t="s">
        <v>42</v>
      </c>
      <c r="T9" s="56" t="s">
        <v>62</v>
      </c>
      <c r="U9" s="54"/>
      <c r="V9" s="54"/>
      <c r="W9" s="54"/>
      <c r="X9" s="54"/>
      <c r="Y9" s="54"/>
      <c r="Z9" s="59"/>
      <c r="AA9" s="54"/>
      <c r="AB9" s="54"/>
      <c r="AC9" s="54"/>
      <c r="AD9" s="54">
        <f t="shared" si="0"/>
        <v>9</v>
      </c>
      <c r="AE9" s="60"/>
      <c r="AF9" s="61">
        <v>6</v>
      </c>
      <c r="AG9" s="60">
        <f t="shared" si="1"/>
        <v>1</v>
      </c>
      <c r="AH9" s="62">
        <f t="shared" si="2"/>
        <v>2</v>
      </c>
      <c r="AI9" s="53">
        <f t="shared" si="3"/>
        <v>0</v>
      </c>
      <c r="AJ9" s="58" t="s">
        <v>62</v>
      </c>
      <c r="AK9" s="63">
        <f t="shared" si="4"/>
        <v>18.5</v>
      </c>
      <c r="AL9" s="63">
        <f t="shared" si="5"/>
        <v>17.1875</v>
      </c>
      <c r="AM9" s="63"/>
      <c r="AN9" s="63"/>
      <c r="AO9" s="17" t="s">
        <v>63</v>
      </c>
      <c r="AP9" s="18">
        <f>IFERROR(AP7*5/20,0)</f>
        <v>0</v>
      </c>
      <c r="AQ9" s="19"/>
      <c r="AR9" s="20"/>
      <c r="AT9" s="9"/>
      <c r="AV9" s="10"/>
      <c r="AW9" s="10"/>
      <c r="AX9" s="10"/>
    </row>
    <row r="10" spans="1:51" ht="24.95" customHeight="1">
      <c r="A10" s="50">
        <v>8</v>
      </c>
      <c r="B10" s="51">
        <v>403128005180009</v>
      </c>
      <c r="C10" s="52" t="s">
        <v>64</v>
      </c>
      <c r="D10" s="53">
        <v>15</v>
      </c>
      <c r="E10" s="53" t="s">
        <v>34</v>
      </c>
      <c r="F10" s="54"/>
      <c r="G10" s="55" t="s">
        <v>38</v>
      </c>
      <c r="H10" s="55"/>
      <c r="I10" s="56" t="s">
        <v>57</v>
      </c>
      <c r="J10" s="56" t="s">
        <v>60</v>
      </c>
      <c r="K10" s="57"/>
      <c r="L10" s="57"/>
      <c r="M10" s="57" t="s">
        <v>46</v>
      </c>
      <c r="N10" s="57" t="s">
        <v>35</v>
      </c>
      <c r="O10" s="57"/>
      <c r="P10" s="54" t="s">
        <v>65</v>
      </c>
      <c r="Q10" s="54" t="s">
        <v>34</v>
      </c>
      <c r="R10" s="58"/>
      <c r="S10" s="54"/>
      <c r="T10" s="56" t="s">
        <v>66</v>
      </c>
      <c r="U10" s="54"/>
      <c r="V10" s="54"/>
      <c r="W10" s="54"/>
      <c r="X10" s="54"/>
      <c r="Y10" s="54"/>
      <c r="Z10" s="59"/>
      <c r="AA10" s="54"/>
      <c r="AB10" s="54"/>
      <c r="AC10" s="54"/>
      <c r="AD10" s="54">
        <f t="shared" si="0"/>
        <v>8</v>
      </c>
      <c r="AE10" s="60"/>
      <c r="AF10" s="61">
        <v>5</v>
      </c>
      <c r="AG10" s="60">
        <f t="shared" si="1"/>
        <v>1</v>
      </c>
      <c r="AH10" s="62">
        <f t="shared" si="2"/>
        <v>2</v>
      </c>
      <c r="AI10" s="53">
        <f t="shared" si="3"/>
        <v>0</v>
      </c>
      <c r="AJ10" s="58" t="s">
        <v>66</v>
      </c>
      <c r="AK10" s="63">
        <f t="shared" si="4"/>
        <v>15</v>
      </c>
      <c r="AL10" s="63">
        <f t="shared" si="5"/>
        <v>12.8125</v>
      </c>
      <c r="AM10" s="63"/>
      <c r="AN10" s="63"/>
      <c r="AO10" s="21" t="s">
        <v>67</v>
      </c>
      <c r="AP10" s="22">
        <f>IFERROR(AP8*10/20,0)</f>
        <v>0</v>
      </c>
      <c r="AQ10" s="7" t="s">
        <v>68</v>
      </c>
      <c r="AR10" s="8"/>
      <c r="AT10" s="9"/>
      <c r="AV10" s="10"/>
      <c r="AW10" s="10"/>
      <c r="AX10" s="10"/>
    </row>
    <row r="11" spans="1:51" ht="24.95" customHeight="1">
      <c r="A11" s="50">
        <v>9</v>
      </c>
      <c r="B11" s="51">
        <v>402228005180024</v>
      </c>
      <c r="C11" s="52" t="s">
        <v>69</v>
      </c>
      <c r="D11" s="53">
        <v>15.5</v>
      </c>
      <c r="E11" s="53"/>
      <c r="F11" s="54"/>
      <c r="G11" s="55" t="s">
        <v>38</v>
      </c>
      <c r="H11" s="55"/>
      <c r="I11" s="56" t="s">
        <v>57</v>
      </c>
      <c r="J11" s="56" t="s">
        <v>70</v>
      </c>
      <c r="K11" s="57" t="s">
        <v>32</v>
      </c>
      <c r="L11" s="57" t="s">
        <v>33</v>
      </c>
      <c r="M11" s="57" t="s">
        <v>46</v>
      </c>
      <c r="N11" s="57" t="s">
        <v>35</v>
      </c>
      <c r="O11" s="57" t="s">
        <v>36</v>
      </c>
      <c r="P11" s="54" t="s">
        <v>71</v>
      </c>
      <c r="Q11" s="54" t="s">
        <v>72</v>
      </c>
      <c r="R11" s="58" t="s">
        <v>34</v>
      </c>
      <c r="S11" s="54" t="s">
        <v>42</v>
      </c>
      <c r="T11" s="56" t="s">
        <v>73</v>
      </c>
      <c r="U11" s="54"/>
      <c r="V11" s="54"/>
      <c r="W11" s="54"/>
      <c r="X11" s="54"/>
      <c r="Y11" s="54"/>
      <c r="Z11" s="59"/>
      <c r="AA11" s="54"/>
      <c r="AB11" s="54"/>
      <c r="AC11" s="54"/>
      <c r="AD11" s="54">
        <f t="shared" si="0"/>
        <v>12</v>
      </c>
      <c r="AE11" s="60">
        <v>1</v>
      </c>
      <c r="AF11" s="61">
        <v>6</v>
      </c>
      <c r="AG11" s="60">
        <f t="shared" si="1"/>
        <v>1</v>
      </c>
      <c r="AH11" s="62">
        <f t="shared" si="2"/>
        <v>2</v>
      </c>
      <c r="AI11" s="53">
        <f t="shared" si="3"/>
        <v>0.2</v>
      </c>
      <c r="AJ11" s="58" t="s">
        <v>73</v>
      </c>
      <c r="AK11" s="63">
        <f t="shared" si="4"/>
        <v>15.5</v>
      </c>
      <c r="AL11" s="63">
        <f t="shared" si="5"/>
        <v>13.762499999999999</v>
      </c>
      <c r="AM11" s="63"/>
      <c r="AN11" s="63"/>
      <c r="AO11" s="21"/>
      <c r="AP11" s="22"/>
      <c r="AQ11" s="7"/>
      <c r="AR11" s="8"/>
      <c r="AT11" s="9"/>
      <c r="AV11" s="10"/>
      <c r="AW11" s="10"/>
      <c r="AX11" s="10"/>
    </row>
    <row r="12" spans="1:51" ht="24.95" customHeight="1">
      <c r="A12" s="50">
        <v>10</v>
      </c>
      <c r="B12" s="51">
        <v>402228005180027</v>
      </c>
      <c r="C12" s="52" t="s">
        <v>74</v>
      </c>
      <c r="D12" s="53">
        <v>18.75</v>
      </c>
      <c r="E12" s="53" t="s">
        <v>34</v>
      </c>
      <c r="F12" s="54"/>
      <c r="G12" s="55" t="s">
        <v>38</v>
      </c>
      <c r="H12" s="55" t="s">
        <v>75</v>
      </c>
      <c r="I12" s="56"/>
      <c r="J12" s="56" t="s">
        <v>70</v>
      </c>
      <c r="K12" s="57" t="s">
        <v>32</v>
      </c>
      <c r="L12" s="57" t="s">
        <v>33</v>
      </c>
      <c r="M12" s="57" t="s">
        <v>46</v>
      </c>
      <c r="N12" s="57" t="s">
        <v>35</v>
      </c>
      <c r="O12" s="57" t="s">
        <v>36</v>
      </c>
      <c r="P12" s="54" t="s">
        <v>65</v>
      </c>
      <c r="Q12" s="54" t="s">
        <v>61</v>
      </c>
      <c r="R12" s="58" t="s">
        <v>76</v>
      </c>
      <c r="S12" s="54" t="s">
        <v>42</v>
      </c>
      <c r="T12" s="56" t="s">
        <v>73</v>
      </c>
      <c r="U12" s="54"/>
      <c r="V12" s="54"/>
      <c r="W12" s="54"/>
      <c r="X12" s="54"/>
      <c r="Y12" s="54"/>
      <c r="Z12" s="59"/>
      <c r="AA12" s="54"/>
      <c r="AB12" s="54"/>
      <c r="AC12" s="54"/>
      <c r="AD12" s="54">
        <f t="shared" si="0"/>
        <v>13</v>
      </c>
      <c r="AE12" s="60">
        <v>10</v>
      </c>
      <c r="AF12" s="61">
        <v>6</v>
      </c>
      <c r="AG12" s="60">
        <f t="shared" si="1"/>
        <v>1</v>
      </c>
      <c r="AH12" s="62">
        <f t="shared" si="2"/>
        <v>2</v>
      </c>
      <c r="AI12" s="53">
        <f t="shared" si="3"/>
        <v>2</v>
      </c>
      <c r="AJ12" s="58" t="s">
        <v>73</v>
      </c>
      <c r="AK12" s="63">
        <f t="shared" si="4"/>
        <v>18.75</v>
      </c>
      <c r="AL12" s="63">
        <f t="shared" si="5"/>
        <v>17.1875</v>
      </c>
      <c r="AM12" s="63"/>
      <c r="AN12" s="63"/>
      <c r="AO12" s="17" t="s">
        <v>77</v>
      </c>
      <c r="AP12" s="18">
        <f>VLOOKUP($AP$3,B:AL,32,FALSE)</f>
        <v>0</v>
      </c>
      <c r="AQ12" s="13"/>
      <c r="AR12" s="8"/>
      <c r="AT12" s="9"/>
      <c r="AV12" s="10"/>
      <c r="AW12" s="10"/>
      <c r="AX12" s="10"/>
    </row>
    <row r="13" spans="1:51" ht="24.95" customHeight="1">
      <c r="A13" s="50">
        <v>11</v>
      </c>
      <c r="B13" s="51">
        <v>402228005180028</v>
      </c>
      <c r="C13" s="52" t="s">
        <v>78</v>
      </c>
      <c r="D13" s="53">
        <v>10.25</v>
      </c>
      <c r="E13" s="53" t="s">
        <v>34</v>
      </c>
      <c r="F13" s="54"/>
      <c r="G13" s="55" t="s">
        <v>38</v>
      </c>
      <c r="H13" s="55"/>
      <c r="I13" s="56" t="s">
        <v>57</v>
      </c>
      <c r="J13" s="56" t="s">
        <v>70</v>
      </c>
      <c r="K13" s="57" t="s">
        <v>32</v>
      </c>
      <c r="L13" s="57" t="s">
        <v>34</v>
      </c>
      <c r="M13" s="57" t="s">
        <v>46</v>
      </c>
      <c r="N13" s="57" t="s">
        <v>35</v>
      </c>
      <c r="O13" s="57" t="s">
        <v>36</v>
      </c>
      <c r="P13" s="54" t="s">
        <v>65</v>
      </c>
      <c r="Q13" s="54" t="s">
        <v>61</v>
      </c>
      <c r="R13" s="58" t="s">
        <v>76</v>
      </c>
      <c r="S13" s="54" t="s">
        <v>42</v>
      </c>
      <c r="T13" s="56" t="s">
        <v>79</v>
      </c>
      <c r="U13" s="54"/>
      <c r="V13" s="54"/>
      <c r="W13" s="54"/>
      <c r="X13" s="54"/>
      <c r="Y13" s="54"/>
      <c r="Z13" s="59"/>
      <c r="AA13" s="54"/>
      <c r="AB13" s="54"/>
      <c r="AC13" s="54"/>
      <c r="AD13" s="54">
        <f t="shared" si="0"/>
        <v>13</v>
      </c>
      <c r="AE13" s="60">
        <v>3</v>
      </c>
      <c r="AF13" s="61">
        <v>6</v>
      </c>
      <c r="AG13" s="60">
        <f t="shared" si="1"/>
        <v>1</v>
      </c>
      <c r="AH13" s="62">
        <f t="shared" si="2"/>
        <v>2</v>
      </c>
      <c r="AI13" s="53">
        <f t="shared" si="3"/>
        <v>0.6</v>
      </c>
      <c r="AJ13" s="58" t="s">
        <v>79</v>
      </c>
      <c r="AK13" s="63">
        <f t="shared" si="4"/>
        <v>10.25</v>
      </c>
      <c r="AL13" s="63">
        <f t="shared" si="5"/>
        <v>10.1625</v>
      </c>
      <c r="AM13" s="63"/>
      <c r="AN13" s="63"/>
      <c r="AO13" s="23" t="s">
        <v>80</v>
      </c>
      <c r="AP13" s="18">
        <f>VLOOKUP($AP$3,B:AL,33,FALSE)</f>
        <v>0</v>
      </c>
      <c r="AQ13" s="24"/>
      <c r="AR13" s="25"/>
      <c r="AT13" s="9"/>
      <c r="AV13" s="10"/>
      <c r="AW13" s="10"/>
      <c r="AX13" s="10"/>
    </row>
    <row r="14" spans="1:51" ht="24.95" customHeight="1" thickBot="1">
      <c r="A14" s="50">
        <v>12</v>
      </c>
      <c r="B14" s="51">
        <v>403128005180012</v>
      </c>
      <c r="C14" s="52" t="s">
        <v>81</v>
      </c>
      <c r="D14" s="53">
        <v>15.25</v>
      </c>
      <c r="E14" s="53" t="s">
        <v>34</v>
      </c>
      <c r="F14" s="54"/>
      <c r="G14" s="55" t="s">
        <v>38</v>
      </c>
      <c r="H14" s="55"/>
      <c r="I14" s="56" t="s">
        <v>82</v>
      </c>
      <c r="J14" s="56" t="s">
        <v>60</v>
      </c>
      <c r="K14" s="57" t="s">
        <v>32</v>
      </c>
      <c r="L14" s="57" t="s">
        <v>34</v>
      </c>
      <c r="M14" s="57" t="s">
        <v>46</v>
      </c>
      <c r="N14" s="57" t="s">
        <v>35</v>
      </c>
      <c r="O14" s="57" t="s">
        <v>36</v>
      </c>
      <c r="P14" s="54"/>
      <c r="Q14" s="54" t="s">
        <v>72</v>
      </c>
      <c r="R14" s="58" t="s">
        <v>83</v>
      </c>
      <c r="S14" s="54" t="s">
        <v>42</v>
      </c>
      <c r="T14" s="56" t="s">
        <v>84</v>
      </c>
      <c r="U14" s="54"/>
      <c r="V14" s="54"/>
      <c r="W14" s="54"/>
      <c r="X14" s="54"/>
      <c r="Y14" s="54"/>
      <c r="Z14" s="59"/>
      <c r="AA14" s="54"/>
      <c r="AB14" s="54"/>
      <c r="AC14" s="54"/>
      <c r="AD14" s="54">
        <f t="shared" si="0"/>
        <v>12</v>
      </c>
      <c r="AE14" s="60">
        <v>10</v>
      </c>
      <c r="AF14" s="61">
        <v>6</v>
      </c>
      <c r="AG14" s="60">
        <f t="shared" si="1"/>
        <v>1</v>
      </c>
      <c r="AH14" s="62">
        <f t="shared" si="2"/>
        <v>2</v>
      </c>
      <c r="AI14" s="53">
        <f t="shared" si="3"/>
        <v>2</v>
      </c>
      <c r="AJ14" s="58" t="s">
        <v>84</v>
      </c>
      <c r="AK14" s="63">
        <f t="shared" si="4"/>
        <v>15.25</v>
      </c>
      <c r="AL14" s="63">
        <f t="shared" si="5"/>
        <v>17</v>
      </c>
      <c r="AM14" s="63"/>
      <c r="AN14" s="63"/>
      <c r="AO14" s="26" t="s">
        <v>85</v>
      </c>
      <c r="AP14" s="18">
        <f>VLOOKUP($AP$3,B:AL,34,FALSE)</f>
        <v>0</v>
      </c>
      <c r="AQ14" s="27"/>
      <c r="AR14" s="28"/>
      <c r="AT14" s="9"/>
      <c r="AV14" s="10"/>
      <c r="AW14" s="10"/>
      <c r="AX14" s="10"/>
    </row>
    <row r="15" spans="1:51" ht="24.95" customHeight="1" thickBot="1">
      <c r="A15" s="50">
        <v>13</v>
      </c>
      <c r="B15" s="51">
        <v>402128005180036</v>
      </c>
      <c r="C15" s="52" t="s">
        <v>86</v>
      </c>
      <c r="D15" s="53">
        <v>13.5</v>
      </c>
      <c r="E15" s="53"/>
      <c r="F15" s="54"/>
      <c r="G15" s="55"/>
      <c r="H15" s="55"/>
      <c r="I15" s="56"/>
      <c r="J15" s="56" t="s">
        <v>31</v>
      </c>
      <c r="K15" s="57"/>
      <c r="L15" s="57"/>
      <c r="M15" s="57" t="s">
        <v>87</v>
      </c>
      <c r="N15" s="57"/>
      <c r="O15" s="57"/>
      <c r="P15" s="54" t="s">
        <v>71</v>
      </c>
      <c r="Q15" s="54"/>
      <c r="R15" s="58"/>
      <c r="S15" s="54"/>
      <c r="T15" s="56" t="s">
        <v>88</v>
      </c>
      <c r="U15" s="54"/>
      <c r="V15" s="54"/>
      <c r="W15" s="54"/>
      <c r="X15" s="54"/>
      <c r="Y15" s="54"/>
      <c r="Z15" s="59"/>
      <c r="AA15" s="54"/>
      <c r="AB15" s="54"/>
      <c r="AC15" s="54"/>
      <c r="AD15" s="54">
        <f t="shared" si="0"/>
        <v>3</v>
      </c>
      <c r="AE15" s="60"/>
      <c r="AF15" s="61">
        <v>1</v>
      </c>
      <c r="AG15" s="60">
        <f t="shared" si="1"/>
        <v>0.47142857142857147</v>
      </c>
      <c r="AH15" s="62">
        <f t="shared" si="2"/>
        <v>0.35</v>
      </c>
      <c r="AI15" s="53">
        <f t="shared" si="3"/>
        <v>0</v>
      </c>
      <c r="AJ15" s="58" t="s">
        <v>88</v>
      </c>
      <c r="AK15" s="63">
        <f t="shared" si="4"/>
        <v>13.5</v>
      </c>
      <c r="AL15" s="63">
        <f t="shared" si="5"/>
        <v>7.5714285714285712</v>
      </c>
      <c r="AM15" s="63"/>
      <c r="AN15" s="63"/>
      <c r="AO15" s="29" t="s">
        <v>89</v>
      </c>
      <c r="AP15" s="30">
        <f>SUM(AP9:AP14)</f>
        <v>0</v>
      </c>
      <c r="AQ15" s="31"/>
      <c r="AR15" s="32"/>
      <c r="AT15" s="9"/>
      <c r="AV15" s="10"/>
      <c r="AW15" s="10"/>
      <c r="AX15" s="10"/>
    </row>
    <row r="16" spans="1:51" ht="24.95" customHeight="1">
      <c r="A16" s="50">
        <v>14</v>
      </c>
      <c r="B16" s="51">
        <v>403128005180013</v>
      </c>
      <c r="C16" s="52" t="s">
        <v>90</v>
      </c>
      <c r="D16" s="53">
        <v>14.5</v>
      </c>
      <c r="E16" s="53" t="s">
        <v>34</v>
      </c>
      <c r="F16" s="54"/>
      <c r="G16" s="55" t="s">
        <v>38</v>
      </c>
      <c r="H16" s="55"/>
      <c r="I16" s="56" t="s">
        <v>57</v>
      </c>
      <c r="J16" s="56" t="s">
        <v>60</v>
      </c>
      <c r="K16" s="57" t="s">
        <v>32</v>
      </c>
      <c r="L16" s="57" t="s">
        <v>34</v>
      </c>
      <c r="M16" s="57" t="s">
        <v>46</v>
      </c>
      <c r="N16" s="57" t="s">
        <v>35</v>
      </c>
      <c r="O16" s="57" t="s">
        <v>36</v>
      </c>
      <c r="P16" s="54" t="s">
        <v>65</v>
      </c>
      <c r="Q16" s="54"/>
      <c r="R16" s="58" t="s">
        <v>34</v>
      </c>
      <c r="S16" s="54" t="s">
        <v>42</v>
      </c>
      <c r="T16" s="56" t="s">
        <v>91</v>
      </c>
      <c r="U16" s="54"/>
      <c r="V16" s="54"/>
      <c r="W16" s="54"/>
      <c r="X16" s="54"/>
      <c r="Y16" s="54"/>
      <c r="Z16" s="59"/>
      <c r="AA16" s="54"/>
      <c r="AB16" s="54"/>
      <c r="AC16" s="54"/>
      <c r="AD16" s="54">
        <f t="shared" si="0"/>
        <v>12</v>
      </c>
      <c r="AE16" s="60">
        <v>10</v>
      </c>
      <c r="AF16" s="61">
        <v>6</v>
      </c>
      <c r="AG16" s="60">
        <f t="shared" si="1"/>
        <v>1</v>
      </c>
      <c r="AH16" s="62">
        <f t="shared" si="2"/>
        <v>2</v>
      </c>
      <c r="AI16" s="53">
        <f t="shared" si="3"/>
        <v>2</v>
      </c>
      <c r="AJ16" s="58" t="s">
        <v>91</v>
      </c>
      <c r="AK16" s="63">
        <f t="shared" si="4"/>
        <v>14.5</v>
      </c>
      <c r="AL16" s="63">
        <f t="shared" si="5"/>
        <v>14.1875</v>
      </c>
      <c r="AM16" s="63"/>
      <c r="AN16" s="63"/>
      <c r="AT16" s="9"/>
      <c r="AV16" s="10"/>
      <c r="AW16" s="10"/>
      <c r="AX16" s="10"/>
      <c r="AY16" s="10"/>
    </row>
    <row r="17" spans="1:51" ht="24.95" customHeight="1">
      <c r="A17" s="50">
        <v>15</v>
      </c>
      <c r="B17" s="51">
        <v>402228005180031</v>
      </c>
      <c r="C17" s="52" t="s">
        <v>92</v>
      </c>
      <c r="D17" s="53">
        <v>6.25</v>
      </c>
      <c r="E17" s="53"/>
      <c r="F17" s="54"/>
      <c r="G17" s="55"/>
      <c r="H17" s="55"/>
      <c r="I17" s="56" t="s">
        <v>57</v>
      </c>
      <c r="J17" s="56" t="s">
        <v>70</v>
      </c>
      <c r="K17" s="57" t="s">
        <v>32</v>
      </c>
      <c r="L17" s="57" t="s">
        <v>33</v>
      </c>
      <c r="M17" s="57" t="s">
        <v>46</v>
      </c>
      <c r="N17" s="57" t="s">
        <v>35</v>
      </c>
      <c r="O17" s="57" t="s">
        <v>36</v>
      </c>
      <c r="P17" s="54" t="s">
        <v>65</v>
      </c>
      <c r="Q17" s="54" t="s">
        <v>72</v>
      </c>
      <c r="R17" s="58" t="s">
        <v>83</v>
      </c>
      <c r="S17" s="54" t="s">
        <v>42</v>
      </c>
      <c r="T17" s="56" t="s">
        <v>93</v>
      </c>
      <c r="U17" s="54"/>
      <c r="V17" s="54"/>
      <c r="W17" s="54"/>
      <c r="X17" s="54"/>
      <c r="Y17" s="54"/>
      <c r="Z17" s="59"/>
      <c r="AA17" s="54"/>
      <c r="AB17" s="54"/>
      <c r="AC17" s="54"/>
      <c r="AD17" s="54">
        <f t="shared" si="0"/>
        <v>11</v>
      </c>
      <c r="AE17" s="60">
        <v>5</v>
      </c>
      <c r="AF17" s="61">
        <v>6</v>
      </c>
      <c r="AG17" s="60">
        <f t="shared" si="1"/>
        <v>1</v>
      </c>
      <c r="AH17" s="62">
        <f t="shared" si="2"/>
        <v>2</v>
      </c>
      <c r="AI17" s="53">
        <f t="shared" si="3"/>
        <v>1</v>
      </c>
      <c r="AJ17" s="58" t="s">
        <v>93</v>
      </c>
      <c r="AK17" s="63">
        <f t="shared" si="4"/>
        <v>6.25</v>
      </c>
      <c r="AL17" s="63">
        <f t="shared" si="5"/>
        <v>7.9375</v>
      </c>
      <c r="AM17" s="63"/>
      <c r="AN17" s="63"/>
      <c r="AT17" s="9"/>
      <c r="AV17" s="10"/>
      <c r="AW17" s="10"/>
      <c r="AX17" s="10"/>
    </row>
    <row r="18" spans="1:51" ht="24.95" customHeight="1">
      <c r="A18" s="50">
        <v>16</v>
      </c>
      <c r="B18" s="51">
        <v>403128005180015</v>
      </c>
      <c r="C18" s="52" t="s">
        <v>94</v>
      </c>
      <c r="D18" s="53"/>
      <c r="E18" s="53"/>
      <c r="F18" s="54"/>
      <c r="G18" s="55"/>
      <c r="H18" s="55"/>
      <c r="I18" s="56"/>
      <c r="J18" s="56"/>
      <c r="K18" s="57"/>
      <c r="L18" s="57"/>
      <c r="M18" s="57"/>
      <c r="N18" s="57"/>
      <c r="O18" s="57"/>
      <c r="P18" s="54"/>
      <c r="Q18" s="54"/>
      <c r="R18" s="58"/>
      <c r="S18" s="54"/>
      <c r="T18" s="56"/>
      <c r="U18" s="54"/>
      <c r="V18" s="54"/>
      <c r="W18" s="54"/>
      <c r="X18" s="54"/>
      <c r="Y18" s="54"/>
      <c r="Z18" s="59"/>
      <c r="AA18" s="54"/>
      <c r="AB18" s="54"/>
      <c r="AC18" s="54"/>
      <c r="AD18" s="54">
        <f t="shared" si="0"/>
        <v>0</v>
      </c>
      <c r="AE18" s="60"/>
      <c r="AF18" s="61"/>
      <c r="AG18" s="60">
        <f t="shared" si="1"/>
        <v>0</v>
      </c>
      <c r="AH18" s="62">
        <f t="shared" si="2"/>
        <v>0</v>
      </c>
      <c r="AI18" s="53">
        <f t="shared" si="3"/>
        <v>0</v>
      </c>
      <c r="AJ18" s="58">
        <v>0</v>
      </c>
      <c r="AK18" s="63">
        <f t="shared" si="4"/>
        <v>0</v>
      </c>
      <c r="AL18" s="63">
        <f t="shared" si="5"/>
        <v>0</v>
      </c>
      <c r="AM18" s="63"/>
      <c r="AN18" s="63"/>
      <c r="AT18" s="9"/>
      <c r="AV18" s="10"/>
      <c r="AW18" s="10"/>
      <c r="AX18" s="10"/>
      <c r="AY18" s="10"/>
    </row>
    <row r="19" spans="1:51" ht="24.95" customHeight="1">
      <c r="A19" s="50">
        <v>17</v>
      </c>
      <c r="B19" s="51">
        <v>403128005180016</v>
      </c>
      <c r="C19" s="52" t="s">
        <v>95</v>
      </c>
      <c r="D19" s="53">
        <v>7.75</v>
      </c>
      <c r="E19" s="53" t="s">
        <v>34</v>
      </c>
      <c r="F19" s="54"/>
      <c r="G19" s="55" t="s">
        <v>38</v>
      </c>
      <c r="H19" s="55"/>
      <c r="I19" s="56" t="s">
        <v>57</v>
      </c>
      <c r="J19" s="56" t="s">
        <v>70</v>
      </c>
      <c r="K19" s="57" t="s">
        <v>32</v>
      </c>
      <c r="L19" s="57" t="s">
        <v>33</v>
      </c>
      <c r="M19" s="57" t="s">
        <v>46</v>
      </c>
      <c r="N19" s="57" t="s">
        <v>35</v>
      </c>
      <c r="O19" s="57" t="s">
        <v>36</v>
      </c>
      <c r="P19" s="54" t="s">
        <v>71</v>
      </c>
      <c r="Q19" s="54" t="s">
        <v>72</v>
      </c>
      <c r="R19" s="58" t="s">
        <v>76</v>
      </c>
      <c r="S19" s="54" t="s">
        <v>42</v>
      </c>
      <c r="T19" s="56" t="s">
        <v>96</v>
      </c>
      <c r="U19" s="54"/>
      <c r="V19" s="54"/>
      <c r="W19" s="54"/>
      <c r="X19" s="54"/>
      <c r="Y19" s="54"/>
      <c r="Z19" s="59"/>
      <c r="AA19" s="54"/>
      <c r="AB19" s="54"/>
      <c r="AC19" s="54"/>
      <c r="AD19" s="54">
        <f t="shared" si="0"/>
        <v>13</v>
      </c>
      <c r="AE19" s="60">
        <v>8</v>
      </c>
      <c r="AF19" s="61">
        <v>6</v>
      </c>
      <c r="AG19" s="60">
        <f t="shared" si="1"/>
        <v>1</v>
      </c>
      <c r="AH19" s="62">
        <f t="shared" si="2"/>
        <v>2</v>
      </c>
      <c r="AI19" s="53">
        <f t="shared" si="3"/>
        <v>1.6</v>
      </c>
      <c r="AJ19" s="58" t="s">
        <v>96</v>
      </c>
      <c r="AK19" s="63">
        <f t="shared" si="4"/>
        <v>7.75</v>
      </c>
      <c r="AL19" s="63">
        <f t="shared" si="5"/>
        <v>9.35</v>
      </c>
      <c r="AM19" s="63"/>
      <c r="AN19" s="63"/>
      <c r="AT19" s="9"/>
      <c r="AV19" s="10"/>
      <c r="AW19" s="10"/>
      <c r="AX19" s="10"/>
      <c r="AY19" s="10"/>
    </row>
    <row r="20" spans="1:51" ht="24.95" customHeight="1">
      <c r="A20" s="50">
        <v>18</v>
      </c>
      <c r="B20" s="51">
        <v>403128005180017</v>
      </c>
      <c r="C20" s="52" t="s">
        <v>97</v>
      </c>
      <c r="D20" s="53">
        <v>19</v>
      </c>
      <c r="E20" s="53" t="s">
        <v>34</v>
      </c>
      <c r="F20" s="54"/>
      <c r="G20" s="55" t="s">
        <v>38</v>
      </c>
      <c r="H20" s="55"/>
      <c r="I20" s="56" t="s">
        <v>57</v>
      </c>
      <c r="J20" s="56"/>
      <c r="K20" s="57" t="s">
        <v>32</v>
      </c>
      <c r="L20" s="57" t="s">
        <v>34</v>
      </c>
      <c r="M20" s="57" t="s">
        <v>46</v>
      </c>
      <c r="N20" s="57" t="s">
        <v>35</v>
      </c>
      <c r="O20" s="57" t="s">
        <v>36</v>
      </c>
      <c r="P20" s="54" t="s">
        <v>47</v>
      </c>
      <c r="Q20" s="54" t="s">
        <v>72</v>
      </c>
      <c r="R20" s="58" t="s">
        <v>76</v>
      </c>
      <c r="S20" s="54" t="s">
        <v>42</v>
      </c>
      <c r="T20" s="56" t="s">
        <v>62</v>
      </c>
      <c r="U20" s="54"/>
      <c r="V20" s="54"/>
      <c r="W20" s="54"/>
      <c r="X20" s="54"/>
      <c r="Y20" s="54"/>
      <c r="Z20" s="59"/>
      <c r="AA20" s="54"/>
      <c r="AB20" s="54"/>
      <c r="AC20" s="54"/>
      <c r="AD20" s="54">
        <f t="shared" si="0"/>
        <v>12</v>
      </c>
      <c r="AE20" s="60">
        <v>10</v>
      </c>
      <c r="AF20" s="61">
        <v>6</v>
      </c>
      <c r="AG20" s="60">
        <f t="shared" si="1"/>
        <v>1</v>
      </c>
      <c r="AH20" s="62">
        <f t="shared" si="2"/>
        <v>2</v>
      </c>
      <c r="AI20" s="53">
        <f t="shared" si="3"/>
        <v>2</v>
      </c>
      <c r="AJ20" s="58" t="s">
        <v>62</v>
      </c>
      <c r="AK20" s="63">
        <f t="shared" si="4"/>
        <v>19</v>
      </c>
      <c r="AL20" s="63">
        <f t="shared" si="5"/>
        <v>19.4375</v>
      </c>
      <c r="AM20" s="63"/>
      <c r="AN20" s="63"/>
      <c r="AT20" s="9"/>
      <c r="AV20" s="10"/>
      <c r="AW20" s="10"/>
      <c r="AX20" s="10"/>
    </row>
    <row r="21" spans="1:51" ht="24.95" customHeight="1">
      <c r="A21" s="50">
        <v>19</v>
      </c>
      <c r="B21" s="51">
        <v>403128005180018</v>
      </c>
      <c r="C21" s="52" t="s">
        <v>98</v>
      </c>
      <c r="D21" s="53">
        <v>16.5</v>
      </c>
      <c r="E21" s="53" t="s">
        <v>34</v>
      </c>
      <c r="F21" s="54"/>
      <c r="G21" s="55" t="s">
        <v>38</v>
      </c>
      <c r="H21" s="55"/>
      <c r="I21" s="56"/>
      <c r="J21" s="56" t="s">
        <v>60</v>
      </c>
      <c r="K21" s="57" t="s">
        <v>32</v>
      </c>
      <c r="L21" s="57" t="s">
        <v>33</v>
      </c>
      <c r="M21" s="57" t="s">
        <v>46</v>
      </c>
      <c r="N21" s="57" t="s">
        <v>35</v>
      </c>
      <c r="O21" s="57" t="s">
        <v>36</v>
      </c>
      <c r="P21" s="54" t="s">
        <v>47</v>
      </c>
      <c r="Q21" s="54" t="s">
        <v>72</v>
      </c>
      <c r="R21" s="58" t="s">
        <v>76</v>
      </c>
      <c r="S21" s="54" t="s">
        <v>42</v>
      </c>
      <c r="T21" s="56" t="s">
        <v>99</v>
      </c>
      <c r="U21" s="54"/>
      <c r="V21" s="54"/>
      <c r="W21" s="54"/>
      <c r="X21" s="54"/>
      <c r="Y21" s="54"/>
      <c r="Z21" s="59"/>
      <c r="AA21" s="54"/>
      <c r="AB21" s="54"/>
      <c r="AC21" s="54"/>
      <c r="AD21" s="54">
        <f t="shared" si="0"/>
        <v>12</v>
      </c>
      <c r="AE21" s="60">
        <v>10</v>
      </c>
      <c r="AF21" s="61">
        <v>6</v>
      </c>
      <c r="AG21" s="60">
        <f t="shared" si="1"/>
        <v>1</v>
      </c>
      <c r="AH21" s="62">
        <f t="shared" si="2"/>
        <v>2</v>
      </c>
      <c r="AI21" s="53">
        <f t="shared" si="3"/>
        <v>2</v>
      </c>
      <c r="AJ21" s="58" t="s">
        <v>99</v>
      </c>
      <c r="AK21" s="63">
        <f t="shared" si="4"/>
        <v>16.5</v>
      </c>
      <c r="AL21" s="63">
        <f t="shared" si="5"/>
        <v>16.4375</v>
      </c>
      <c r="AM21" s="63"/>
      <c r="AN21" s="63"/>
      <c r="AT21" s="9"/>
      <c r="AV21" s="10"/>
      <c r="AW21" s="10"/>
      <c r="AX21" s="10"/>
    </row>
    <row r="22" spans="1:51" ht="24.95" customHeight="1">
      <c r="A22" s="50">
        <v>20</v>
      </c>
      <c r="B22" s="51">
        <v>402228005180035</v>
      </c>
      <c r="C22" s="52" t="s">
        <v>100</v>
      </c>
      <c r="D22" s="53"/>
      <c r="E22" s="53"/>
      <c r="F22" s="54"/>
      <c r="G22" s="55" t="s">
        <v>38</v>
      </c>
      <c r="H22" s="55"/>
      <c r="I22" s="56" t="s">
        <v>57</v>
      </c>
      <c r="J22" s="56" t="s">
        <v>31</v>
      </c>
      <c r="K22" s="57"/>
      <c r="L22" s="57"/>
      <c r="M22" s="57"/>
      <c r="N22" s="57" t="s">
        <v>35</v>
      </c>
      <c r="O22" s="57" t="s">
        <v>36</v>
      </c>
      <c r="P22" s="54"/>
      <c r="Q22" s="54"/>
      <c r="R22" s="58"/>
      <c r="S22" s="54" t="s">
        <v>42</v>
      </c>
      <c r="T22" s="56" t="s">
        <v>101</v>
      </c>
      <c r="U22" s="54"/>
      <c r="V22" s="54"/>
      <c r="W22" s="54"/>
      <c r="X22" s="54"/>
      <c r="Y22" s="54"/>
      <c r="Z22" s="59"/>
      <c r="AA22" s="54"/>
      <c r="AB22" s="54"/>
      <c r="AC22" s="54"/>
      <c r="AD22" s="54">
        <f t="shared" si="0"/>
        <v>6</v>
      </c>
      <c r="AE22" s="60"/>
      <c r="AF22" s="61">
        <v>2</v>
      </c>
      <c r="AG22" s="60">
        <f t="shared" si="1"/>
        <v>0.94285714285714295</v>
      </c>
      <c r="AH22" s="62">
        <f t="shared" si="2"/>
        <v>0.7</v>
      </c>
      <c r="AI22" s="53">
        <f t="shared" si="3"/>
        <v>0</v>
      </c>
      <c r="AJ22" s="58" t="s">
        <v>101</v>
      </c>
      <c r="AK22" s="63">
        <f t="shared" si="4"/>
        <v>0</v>
      </c>
      <c r="AL22" s="63">
        <f t="shared" si="5"/>
        <v>2.1428571428571428</v>
      </c>
      <c r="AM22" s="63"/>
      <c r="AN22" s="63"/>
      <c r="AT22" s="9"/>
      <c r="AV22" s="10"/>
      <c r="AW22" s="10"/>
      <c r="AX22" s="10"/>
    </row>
    <row r="23" spans="1:51" ht="24.95" customHeight="1">
      <c r="A23" s="50">
        <v>21</v>
      </c>
      <c r="B23" s="51">
        <v>403128005180021</v>
      </c>
      <c r="C23" s="52" t="s">
        <v>102</v>
      </c>
      <c r="D23" s="53">
        <v>17.5</v>
      </c>
      <c r="E23" s="53"/>
      <c r="F23" s="54"/>
      <c r="G23" s="55"/>
      <c r="H23" s="55"/>
      <c r="I23" s="56" t="s">
        <v>57</v>
      </c>
      <c r="J23" s="56" t="s">
        <v>60</v>
      </c>
      <c r="K23" s="57"/>
      <c r="L23" s="57"/>
      <c r="M23" s="57"/>
      <c r="N23" s="57"/>
      <c r="O23" s="57" t="s">
        <v>36</v>
      </c>
      <c r="P23" s="54" t="s">
        <v>71</v>
      </c>
      <c r="Q23" s="54" t="s">
        <v>61</v>
      </c>
      <c r="R23" s="58" t="s">
        <v>103</v>
      </c>
      <c r="S23" s="54" t="s">
        <v>42</v>
      </c>
      <c r="T23" s="56"/>
      <c r="U23" s="54"/>
      <c r="V23" s="54"/>
      <c r="W23" s="54"/>
      <c r="X23" s="54"/>
      <c r="Y23" s="54"/>
      <c r="Z23" s="59"/>
      <c r="AA23" s="54"/>
      <c r="AB23" s="54"/>
      <c r="AC23" s="54"/>
      <c r="AD23" s="54">
        <f t="shared" si="0"/>
        <v>7</v>
      </c>
      <c r="AE23" s="60">
        <v>10</v>
      </c>
      <c r="AF23" s="61">
        <v>5</v>
      </c>
      <c r="AG23" s="60">
        <f t="shared" si="1"/>
        <v>1</v>
      </c>
      <c r="AH23" s="62">
        <f t="shared" si="2"/>
        <v>2</v>
      </c>
      <c r="AI23" s="53">
        <f t="shared" si="3"/>
        <v>2</v>
      </c>
      <c r="AJ23" s="58">
        <v>0</v>
      </c>
      <c r="AK23" s="63">
        <f t="shared" si="4"/>
        <v>17.5</v>
      </c>
      <c r="AL23" s="63">
        <f t="shared" si="5"/>
        <v>13.75</v>
      </c>
      <c r="AM23" s="63"/>
      <c r="AN23" s="63"/>
      <c r="AT23" s="9"/>
      <c r="AV23" s="10"/>
      <c r="AW23" s="10"/>
      <c r="AX23" s="10"/>
    </row>
    <row r="24" spans="1:51" ht="24.95" customHeight="1">
      <c r="A24" s="50">
        <v>22</v>
      </c>
      <c r="B24" s="51">
        <v>403128005180023</v>
      </c>
      <c r="C24" s="52" t="s">
        <v>104</v>
      </c>
      <c r="D24" s="53">
        <v>17</v>
      </c>
      <c r="E24" s="53" t="s">
        <v>34</v>
      </c>
      <c r="F24" s="54"/>
      <c r="G24" s="55" t="s">
        <v>38</v>
      </c>
      <c r="H24" s="55"/>
      <c r="I24" s="56" t="s">
        <v>57</v>
      </c>
      <c r="J24" s="56" t="s">
        <v>60</v>
      </c>
      <c r="K24" s="57" t="s">
        <v>32</v>
      </c>
      <c r="L24" s="57" t="s">
        <v>34</v>
      </c>
      <c r="M24" s="57" t="s">
        <v>46</v>
      </c>
      <c r="N24" s="57" t="s">
        <v>35</v>
      </c>
      <c r="O24" s="57" t="s">
        <v>36</v>
      </c>
      <c r="P24" s="54" t="s">
        <v>47</v>
      </c>
      <c r="Q24" s="54" t="s">
        <v>72</v>
      </c>
      <c r="R24" s="58" t="s">
        <v>103</v>
      </c>
      <c r="S24" s="54" t="s">
        <v>42</v>
      </c>
      <c r="T24" s="56" t="s">
        <v>105</v>
      </c>
      <c r="U24" s="54"/>
      <c r="V24" s="54"/>
      <c r="W24" s="54"/>
      <c r="X24" s="54"/>
      <c r="Y24" s="54"/>
      <c r="Z24" s="59"/>
      <c r="AA24" s="54"/>
      <c r="AB24" s="54"/>
      <c r="AC24" s="54"/>
      <c r="AD24" s="54">
        <f t="shared" si="0"/>
        <v>13</v>
      </c>
      <c r="AE24" s="60">
        <v>10</v>
      </c>
      <c r="AF24" s="61">
        <v>8</v>
      </c>
      <c r="AG24" s="60">
        <f t="shared" si="1"/>
        <v>1</v>
      </c>
      <c r="AH24" s="62">
        <f t="shared" si="2"/>
        <v>2</v>
      </c>
      <c r="AI24" s="53">
        <f t="shared" si="3"/>
        <v>2</v>
      </c>
      <c r="AJ24" s="58" t="s">
        <v>105</v>
      </c>
      <c r="AK24" s="63">
        <f t="shared" si="4"/>
        <v>17</v>
      </c>
      <c r="AL24" s="63">
        <f t="shared" si="5"/>
        <v>18.0625</v>
      </c>
      <c r="AM24" s="63"/>
      <c r="AN24" s="63"/>
      <c r="AT24" s="9"/>
      <c r="AV24" s="10"/>
      <c r="AW24" s="10"/>
      <c r="AX24" s="10"/>
      <c r="AY24" s="10"/>
    </row>
    <row r="25" spans="1:51" ht="24.95" customHeight="1">
      <c r="A25" s="50">
        <v>23</v>
      </c>
      <c r="B25" s="51">
        <v>403128005180025</v>
      </c>
      <c r="C25" s="52" t="s">
        <v>106</v>
      </c>
      <c r="D25" s="53">
        <v>12.75</v>
      </c>
      <c r="E25" s="53"/>
      <c r="F25" s="64"/>
      <c r="G25" s="65"/>
      <c r="H25" s="65"/>
      <c r="I25" s="56" t="s">
        <v>57</v>
      </c>
      <c r="J25" s="56" t="s">
        <v>60</v>
      </c>
      <c r="K25" s="57"/>
      <c r="L25" s="64"/>
      <c r="M25" s="64" t="s">
        <v>46</v>
      </c>
      <c r="N25" s="57" t="s">
        <v>35</v>
      </c>
      <c r="O25" s="64">
        <v>22</v>
      </c>
      <c r="P25" s="54" t="s">
        <v>71</v>
      </c>
      <c r="Q25" s="64" t="s">
        <v>61</v>
      </c>
      <c r="R25" s="64" t="s">
        <v>76</v>
      </c>
      <c r="S25" s="64" t="s">
        <v>42</v>
      </c>
      <c r="T25" s="56">
        <v>10.75</v>
      </c>
      <c r="U25" s="64"/>
      <c r="V25" s="64"/>
      <c r="W25" s="64"/>
      <c r="X25" s="64"/>
      <c r="Y25" s="64"/>
      <c r="Z25" s="64"/>
      <c r="AA25" s="66"/>
      <c r="AB25" s="66"/>
      <c r="AC25" s="66"/>
      <c r="AD25" s="54">
        <f t="shared" si="0"/>
        <v>9</v>
      </c>
      <c r="AE25" s="60">
        <v>10</v>
      </c>
      <c r="AF25" s="61">
        <v>6</v>
      </c>
      <c r="AG25" s="60">
        <f t="shared" si="1"/>
        <v>1</v>
      </c>
      <c r="AH25" s="62">
        <f t="shared" si="2"/>
        <v>2</v>
      </c>
      <c r="AI25" s="53">
        <f t="shared" si="3"/>
        <v>2</v>
      </c>
      <c r="AJ25" s="58">
        <v>10.5</v>
      </c>
      <c r="AK25" s="63">
        <f t="shared" si="4"/>
        <v>12.75</v>
      </c>
      <c r="AL25" s="63">
        <f t="shared" si="5"/>
        <v>14</v>
      </c>
      <c r="AM25" s="63"/>
      <c r="AN25" s="63"/>
      <c r="AT25" s="9"/>
      <c r="AV25" s="10"/>
      <c r="AW25" s="10"/>
      <c r="AX25" s="10"/>
      <c r="AY25" s="10"/>
    </row>
    <row r="26" spans="1:51" ht="24.95" customHeight="1">
      <c r="A26" s="50">
        <v>24</v>
      </c>
      <c r="B26" s="51">
        <v>402228005180053</v>
      </c>
      <c r="C26" s="52" t="s">
        <v>107</v>
      </c>
      <c r="D26" s="53"/>
      <c r="E26" s="53"/>
      <c r="F26" s="54"/>
      <c r="G26" s="55"/>
      <c r="H26" s="55"/>
      <c r="I26" s="56"/>
      <c r="J26" s="56"/>
      <c r="K26" s="57"/>
      <c r="L26" s="57"/>
      <c r="M26" s="57"/>
      <c r="N26" s="57"/>
      <c r="O26" s="57"/>
      <c r="P26" s="54"/>
      <c r="Q26" s="54"/>
      <c r="R26" s="58"/>
      <c r="S26" s="54"/>
      <c r="T26" s="56"/>
      <c r="U26" s="54"/>
      <c r="V26" s="54"/>
      <c r="W26" s="54"/>
      <c r="X26" s="54"/>
      <c r="Y26" s="54"/>
      <c r="Z26" s="59"/>
      <c r="AA26" s="54"/>
      <c r="AB26" s="54"/>
      <c r="AC26" s="54"/>
      <c r="AD26" s="54">
        <f t="shared" si="0"/>
        <v>0</v>
      </c>
      <c r="AE26" s="60"/>
      <c r="AF26" s="61"/>
      <c r="AG26" s="60">
        <f t="shared" si="1"/>
        <v>0</v>
      </c>
      <c r="AH26" s="62">
        <f t="shared" si="2"/>
        <v>0</v>
      </c>
      <c r="AI26" s="53">
        <f t="shared" si="3"/>
        <v>0</v>
      </c>
      <c r="AJ26" s="58">
        <v>0</v>
      </c>
      <c r="AK26" s="63">
        <f t="shared" si="4"/>
        <v>0</v>
      </c>
      <c r="AL26" s="63">
        <f t="shared" si="5"/>
        <v>0</v>
      </c>
      <c r="AM26" s="63"/>
      <c r="AN26" s="63"/>
      <c r="AT26" s="9"/>
      <c r="AV26" s="10"/>
      <c r="AW26" s="10"/>
      <c r="AX26" s="10"/>
      <c r="AY26" s="10"/>
    </row>
    <row r="27" spans="1:51" ht="24.95" customHeight="1">
      <c r="A27" s="50">
        <v>25</v>
      </c>
      <c r="B27" s="51">
        <v>402228005180054</v>
      </c>
      <c r="C27" s="52" t="s">
        <v>108</v>
      </c>
      <c r="D27" s="53">
        <v>17</v>
      </c>
      <c r="E27" s="53" t="s">
        <v>34</v>
      </c>
      <c r="F27" s="54"/>
      <c r="G27" s="55" t="s">
        <v>38</v>
      </c>
      <c r="H27" s="55"/>
      <c r="I27" s="56" t="s">
        <v>57</v>
      </c>
      <c r="J27" s="56" t="s">
        <v>60</v>
      </c>
      <c r="K27" s="57" t="s">
        <v>32</v>
      </c>
      <c r="L27" s="57" t="s">
        <v>34</v>
      </c>
      <c r="M27" s="57" t="s">
        <v>46</v>
      </c>
      <c r="N27" s="57" t="s">
        <v>35</v>
      </c>
      <c r="O27" s="57" t="s">
        <v>36</v>
      </c>
      <c r="P27" s="54" t="s">
        <v>47</v>
      </c>
      <c r="Q27" s="54" t="s">
        <v>61</v>
      </c>
      <c r="R27" s="58"/>
      <c r="S27" s="54" t="s">
        <v>42</v>
      </c>
      <c r="T27" s="56" t="s">
        <v>109</v>
      </c>
      <c r="U27" s="54"/>
      <c r="V27" s="54"/>
      <c r="W27" s="54"/>
      <c r="X27" s="54"/>
      <c r="Y27" s="54"/>
      <c r="Z27" s="59"/>
      <c r="AA27" s="54"/>
      <c r="AB27" s="54"/>
      <c r="AC27" s="54"/>
      <c r="AD27" s="54">
        <f t="shared" si="0"/>
        <v>12</v>
      </c>
      <c r="AE27" s="60"/>
      <c r="AF27" s="61">
        <v>7</v>
      </c>
      <c r="AG27" s="60">
        <f t="shared" si="1"/>
        <v>1</v>
      </c>
      <c r="AH27" s="62">
        <f t="shared" si="2"/>
        <v>2</v>
      </c>
      <c r="AI27" s="53">
        <f t="shared" si="3"/>
        <v>0</v>
      </c>
      <c r="AJ27" s="58" t="s">
        <v>109</v>
      </c>
      <c r="AK27" s="63">
        <f t="shared" si="4"/>
        <v>17</v>
      </c>
      <c r="AL27" s="63">
        <f t="shared" si="5"/>
        <v>14.9375</v>
      </c>
      <c r="AM27" s="63"/>
      <c r="AN27" s="63"/>
      <c r="AT27" s="9"/>
      <c r="AV27" s="10"/>
      <c r="AW27" s="10"/>
      <c r="AX27" s="10"/>
      <c r="AY27" s="10"/>
    </row>
    <row r="28" spans="1:51" ht="24.95" customHeight="1">
      <c r="A28" s="50">
        <v>26</v>
      </c>
      <c r="B28" s="51">
        <v>403128005180030</v>
      </c>
      <c r="C28" s="52" t="s">
        <v>110</v>
      </c>
      <c r="D28" s="53">
        <v>20</v>
      </c>
      <c r="E28" s="53" t="s">
        <v>34</v>
      </c>
      <c r="F28" s="54"/>
      <c r="G28" s="67" t="s">
        <v>38</v>
      </c>
      <c r="H28" s="67"/>
      <c r="I28" s="56" t="s">
        <v>57</v>
      </c>
      <c r="J28" s="56" t="s">
        <v>60</v>
      </c>
      <c r="K28" s="57" t="s">
        <v>32</v>
      </c>
      <c r="L28" s="57" t="s">
        <v>34</v>
      </c>
      <c r="M28" s="57" t="s">
        <v>46</v>
      </c>
      <c r="N28" s="57" t="s">
        <v>35</v>
      </c>
      <c r="O28" s="57" t="s">
        <v>36</v>
      </c>
      <c r="P28" s="54" t="s">
        <v>47</v>
      </c>
      <c r="Q28" s="54" t="s">
        <v>72</v>
      </c>
      <c r="R28" s="58" t="s">
        <v>103</v>
      </c>
      <c r="S28" s="54" t="s">
        <v>42</v>
      </c>
      <c r="T28" s="56">
        <v>20</v>
      </c>
      <c r="U28" s="54"/>
      <c r="V28" s="54"/>
      <c r="W28" s="54"/>
      <c r="X28" s="54"/>
      <c r="Y28" s="54"/>
      <c r="Z28" s="59"/>
      <c r="AA28" s="54"/>
      <c r="AB28" s="54"/>
      <c r="AC28" s="54"/>
      <c r="AD28" s="54">
        <f t="shared" si="0"/>
        <v>13</v>
      </c>
      <c r="AE28" s="60">
        <v>10</v>
      </c>
      <c r="AF28" s="61">
        <v>7</v>
      </c>
      <c r="AG28" s="60">
        <f t="shared" si="1"/>
        <v>1</v>
      </c>
      <c r="AH28" s="62">
        <f t="shared" si="2"/>
        <v>2</v>
      </c>
      <c r="AI28" s="53">
        <f t="shared" si="3"/>
        <v>2</v>
      </c>
      <c r="AJ28" s="58">
        <v>19.75</v>
      </c>
      <c r="AK28" s="63">
        <f t="shared" si="4"/>
        <v>20</v>
      </c>
      <c r="AL28" s="63">
        <f t="shared" si="5"/>
        <v>19.9375</v>
      </c>
      <c r="AM28" s="63"/>
      <c r="AN28" s="63"/>
      <c r="AT28" s="9"/>
      <c r="AV28" s="10"/>
      <c r="AW28" s="10"/>
      <c r="AX28" s="10"/>
    </row>
    <row r="29" spans="1:51" ht="24.95" customHeight="1">
      <c r="A29" s="50">
        <v>27</v>
      </c>
      <c r="B29" s="51">
        <v>403128005180031</v>
      </c>
      <c r="C29" s="52" t="s">
        <v>111</v>
      </c>
      <c r="D29" s="53">
        <v>18</v>
      </c>
      <c r="E29" s="53" t="s">
        <v>34</v>
      </c>
      <c r="F29" s="54"/>
      <c r="G29" s="67" t="s">
        <v>38</v>
      </c>
      <c r="H29" s="67"/>
      <c r="I29" s="56" t="s">
        <v>57</v>
      </c>
      <c r="J29" s="56" t="s">
        <v>60</v>
      </c>
      <c r="K29" s="57" t="s">
        <v>32</v>
      </c>
      <c r="L29" s="57" t="s">
        <v>34</v>
      </c>
      <c r="M29" s="57" t="s">
        <v>112</v>
      </c>
      <c r="N29" s="57" t="s">
        <v>35</v>
      </c>
      <c r="O29" s="57" t="s">
        <v>36</v>
      </c>
      <c r="P29" s="54" t="s">
        <v>47</v>
      </c>
      <c r="Q29" s="54" t="s">
        <v>72</v>
      </c>
      <c r="R29" s="58" t="s">
        <v>103</v>
      </c>
      <c r="S29" s="54" t="s">
        <v>42</v>
      </c>
      <c r="T29" s="56">
        <v>17.5</v>
      </c>
      <c r="U29" s="54"/>
      <c r="V29" s="54"/>
      <c r="W29" s="54"/>
      <c r="X29" s="54"/>
      <c r="Y29" s="54"/>
      <c r="Z29" s="59"/>
      <c r="AA29" s="54"/>
      <c r="AB29" s="54"/>
      <c r="AC29" s="54"/>
      <c r="AD29" s="54">
        <f t="shared" si="0"/>
        <v>13</v>
      </c>
      <c r="AE29" s="60">
        <v>10</v>
      </c>
      <c r="AF29" s="61">
        <v>7</v>
      </c>
      <c r="AG29" s="60">
        <f t="shared" si="1"/>
        <v>1</v>
      </c>
      <c r="AH29" s="62">
        <f t="shared" si="2"/>
        <v>2</v>
      </c>
      <c r="AI29" s="53">
        <f t="shared" si="3"/>
        <v>2</v>
      </c>
      <c r="AJ29" s="58">
        <v>17.5</v>
      </c>
      <c r="AK29" s="63">
        <f t="shared" si="4"/>
        <v>18</v>
      </c>
      <c r="AL29" s="63">
        <f t="shared" si="5"/>
        <v>18.375</v>
      </c>
      <c r="AM29" s="63"/>
      <c r="AN29" s="63"/>
      <c r="AT29" s="9"/>
      <c r="AV29" s="10"/>
      <c r="AW29" s="10"/>
      <c r="AX29" s="10"/>
    </row>
    <row r="30" spans="1:51" ht="24.95" customHeight="1">
      <c r="A30" s="50">
        <v>28</v>
      </c>
      <c r="B30" s="51">
        <v>402228005180062</v>
      </c>
      <c r="C30" s="52" t="s">
        <v>113</v>
      </c>
      <c r="D30" s="53">
        <v>6</v>
      </c>
      <c r="E30" s="53"/>
      <c r="F30" s="64"/>
      <c r="G30" s="64"/>
      <c r="H30" s="64"/>
      <c r="I30" s="56" t="s">
        <v>57</v>
      </c>
      <c r="J30" s="56"/>
      <c r="K30" s="57" t="s">
        <v>32</v>
      </c>
      <c r="L30" s="64" t="s">
        <v>34</v>
      </c>
      <c r="M30" s="64" t="s">
        <v>46</v>
      </c>
      <c r="N30" s="57" t="s">
        <v>35</v>
      </c>
      <c r="O30" s="64"/>
      <c r="P30" s="64"/>
      <c r="Q30" s="64" t="s">
        <v>72</v>
      </c>
      <c r="R30" s="64" t="s">
        <v>103</v>
      </c>
      <c r="S30" s="64"/>
      <c r="T30" s="56">
        <v>5.75</v>
      </c>
      <c r="U30" s="64"/>
      <c r="V30" s="64"/>
      <c r="W30" s="64"/>
      <c r="X30" s="64"/>
      <c r="Y30" s="64"/>
      <c r="Z30" s="64"/>
      <c r="AA30" s="66"/>
      <c r="AB30" s="66"/>
      <c r="AC30" s="66"/>
      <c r="AD30" s="54">
        <f t="shared" si="0"/>
        <v>7</v>
      </c>
      <c r="AE30" s="60"/>
      <c r="AF30" s="61">
        <v>5</v>
      </c>
      <c r="AG30" s="60">
        <f t="shared" si="1"/>
        <v>1</v>
      </c>
      <c r="AH30" s="62">
        <f t="shared" si="2"/>
        <v>2</v>
      </c>
      <c r="AI30" s="53">
        <f t="shared" si="3"/>
        <v>0</v>
      </c>
      <c r="AJ30" s="58">
        <v>5.75</v>
      </c>
      <c r="AK30" s="63">
        <f t="shared" si="4"/>
        <v>6</v>
      </c>
      <c r="AL30" s="63">
        <f t="shared" si="5"/>
        <v>7.4375</v>
      </c>
      <c r="AM30" s="63"/>
      <c r="AN30" s="63"/>
    </row>
    <row r="31" spans="1:51" ht="24.95" customHeight="1">
      <c r="A31" s="50">
        <v>29</v>
      </c>
      <c r="B31" s="51">
        <v>403128005180033</v>
      </c>
      <c r="C31" s="52" t="s">
        <v>114</v>
      </c>
      <c r="D31" s="53">
        <v>8.75</v>
      </c>
      <c r="E31" s="53"/>
      <c r="F31" s="64"/>
      <c r="G31" s="64">
        <v>13</v>
      </c>
      <c r="H31" s="64"/>
      <c r="I31" s="56" t="s">
        <v>57</v>
      </c>
      <c r="J31" s="56" t="s">
        <v>60</v>
      </c>
      <c r="K31" s="57" t="s">
        <v>32</v>
      </c>
      <c r="L31" s="64" t="s">
        <v>33</v>
      </c>
      <c r="M31" s="64" t="s">
        <v>46</v>
      </c>
      <c r="N31" s="57" t="s">
        <v>35</v>
      </c>
      <c r="O31" s="64">
        <v>22</v>
      </c>
      <c r="P31" s="64" t="s">
        <v>47</v>
      </c>
      <c r="Q31" s="64" t="s">
        <v>72</v>
      </c>
      <c r="R31" s="64" t="s">
        <v>76</v>
      </c>
      <c r="S31" s="64" t="s">
        <v>42</v>
      </c>
      <c r="T31" s="56">
        <v>7.75</v>
      </c>
      <c r="U31" s="64"/>
      <c r="V31" s="64"/>
      <c r="W31" s="64"/>
      <c r="X31" s="64"/>
      <c r="Y31" s="64"/>
      <c r="Z31" s="64"/>
      <c r="AA31" s="66"/>
      <c r="AB31" s="66"/>
      <c r="AC31" s="66"/>
      <c r="AD31" s="54">
        <f t="shared" si="0"/>
        <v>12</v>
      </c>
      <c r="AE31" s="60">
        <v>10</v>
      </c>
      <c r="AF31" s="61">
        <v>6</v>
      </c>
      <c r="AG31" s="60">
        <f t="shared" si="1"/>
        <v>1</v>
      </c>
      <c r="AH31" s="62">
        <f t="shared" si="2"/>
        <v>2</v>
      </c>
      <c r="AI31" s="53">
        <f t="shared" si="3"/>
        <v>2</v>
      </c>
      <c r="AJ31" s="58">
        <v>7.75</v>
      </c>
      <c r="AK31" s="63">
        <f t="shared" si="4"/>
        <v>8.75</v>
      </c>
      <c r="AL31" s="63">
        <f t="shared" si="5"/>
        <v>11.3125</v>
      </c>
      <c r="AM31" s="63"/>
      <c r="AN31" s="63"/>
    </row>
    <row r="32" spans="1:51" ht="24.95" customHeight="1">
      <c r="A32" s="50">
        <v>30</v>
      </c>
      <c r="B32" s="51"/>
      <c r="C32" s="52" t="s">
        <v>115</v>
      </c>
      <c r="D32" s="53">
        <v>13.75</v>
      </c>
      <c r="E32" s="53"/>
      <c r="F32" s="64"/>
      <c r="G32" s="64"/>
      <c r="H32" s="64"/>
      <c r="I32" s="56"/>
      <c r="J32" s="56"/>
      <c r="K32" s="64"/>
      <c r="L32" s="64"/>
      <c r="M32" s="64"/>
      <c r="N32" s="57"/>
      <c r="O32" s="64"/>
      <c r="P32" s="64"/>
      <c r="Q32" s="64"/>
      <c r="R32" s="64"/>
      <c r="S32" s="64"/>
      <c r="T32" s="56"/>
      <c r="U32" s="64"/>
      <c r="V32" s="64"/>
      <c r="W32" s="64"/>
      <c r="X32" s="64"/>
      <c r="Y32" s="64"/>
      <c r="Z32" s="64"/>
      <c r="AA32" s="66"/>
      <c r="AB32" s="66"/>
      <c r="AC32" s="66"/>
      <c r="AD32" s="54">
        <f t="shared" si="0"/>
        <v>0</v>
      </c>
      <c r="AE32" s="60"/>
      <c r="AF32" s="61"/>
      <c r="AG32" s="60">
        <f t="shared" si="1"/>
        <v>0</v>
      </c>
      <c r="AH32" s="62">
        <f t="shared" si="2"/>
        <v>0</v>
      </c>
      <c r="AI32" s="53">
        <f t="shared" si="3"/>
        <v>0</v>
      </c>
      <c r="AJ32" s="58">
        <v>0</v>
      </c>
      <c r="AK32" s="63">
        <f t="shared" si="4"/>
        <v>13.75</v>
      </c>
      <c r="AL32" s="63">
        <f t="shared" si="5"/>
        <v>6.875</v>
      </c>
      <c r="AM32" s="63"/>
      <c r="AN32" s="63"/>
    </row>
    <row r="33" spans="1:40" ht="24.95" customHeight="1">
      <c r="A33" s="50">
        <v>31</v>
      </c>
      <c r="B33" s="51"/>
      <c r="C33" s="52"/>
      <c r="D33" s="53"/>
      <c r="E33" s="64"/>
      <c r="F33" s="64"/>
      <c r="G33" s="64"/>
      <c r="H33" s="64"/>
      <c r="I33" s="64"/>
      <c r="J33" s="56"/>
      <c r="K33" s="64"/>
      <c r="L33" s="64"/>
      <c r="M33" s="64"/>
      <c r="N33" s="64"/>
      <c r="O33" s="64"/>
      <c r="P33" s="64"/>
      <c r="Q33" s="64"/>
      <c r="R33" s="64"/>
      <c r="S33" s="64"/>
      <c r="T33" s="56"/>
      <c r="U33" s="64"/>
      <c r="V33" s="64"/>
      <c r="W33" s="64"/>
      <c r="X33" s="64"/>
      <c r="Y33" s="64"/>
      <c r="Z33" s="64"/>
      <c r="AA33" s="66"/>
      <c r="AB33" s="66"/>
      <c r="AC33" s="66"/>
      <c r="AD33" s="66"/>
      <c r="AE33" s="60"/>
      <c r="AF33" s="61"/>
      <c r="AG33" s="60">
        <f t="shared" ref="AG33:AG62" si="6">IF(AD33&gt;=$AG$1,1,1.2*AD33/8)</f>
        <v>0</v>
      </c>
      <c r="AH33" s="60"/>
      <c r="AI33" s="53">
        <f t="shared" si="3"/>
        <v>0</v>
      </c>
      <c r="AJ33" s="54"/>
      <c r="AK33" s="54"/>
      <c r="AL33" s="63">
        <f t="shared" si="5"/>
        <v>0</v>
      </c>
      <c r="AM33" s="63"/>
      <c r="AN33" s="54"/>
    </row>
    <row r="34" spans="1:40" ht="24.95" customHeight="1">
      <c r="A34" s="50">
        <v>32</v>
      </c>
      <c r="B34" s="51"/>
      <c r="C34" s="51"/>
      <c r="D34" s="53"/>
      <c r="E34" s="64"/>
      <c r="F34" s="64"/>
      <c r="G34" s="64">
        <f>COUNTA(G3:G32)</f>
        <v>15</v>
      </c>
      <c r="H34" s="64"/>
      <c r="I34" s="64">
        <f>COUNTA(I3:I32)</f>
        <v>19</v>
      </c>
      <c r="J34" s="56">
        <f>COUNTA(J3:J32)</f>
        <v>21</v>
      </c>
      <c r="K34" s="64">
        <f>COUNTA(K3:K32)</f>
        <v>18</v>
      </c>
      <c r="L34" s="64"/>
      <c r="M34" s="64">
        <f>COUNTA(M3:M32)</f>
        <v>22</v>
      </c>
      <c r="N34" s="64">
        <f>COUNTA(N3:N32)</f>
        <v>22</v>
      </c>
      <c r="O34" s="64">
        <f>COUNTA(O3:O32)</f>
        <v>19</v>
      </c>
      <c r="P34" s="64">
        <f>COUNTA(P3:P32)</f>
        <v>18</v>
      </c>
      <c r="Q34" s="64">
        <f>COUNTA(Q3:Q32)</f>
        <v>21</v>
      </c>
      <c r="R34" s="64"/>
      <c r="S34" s="64">
        <f>COUNTA(S3:S32)</f>
        <v>21</v>
      </c>
      <c r="T34" s="64"/>
      <c r="U34" s="64"/>
      <c r="V34" s="64"/>
      <c r="W34" s="64"/>
      <c r="X34" s="64"/>
      <c r="Y34" s="64"/>
      <c r="Z34" s="64"/>
      <c r="AA34" s="66"/>
      <c r="AB34" s="66"/>
      <c r="AC34" s="66"/>
      <c r="AD34" s="66"/>
      <c r="AE34" s="60"/>
      <c r="AF34" s="61"/>
      <c r="AG34" s="60"/>
      <c r="AH34" s="60"/>
      <c r="AI34" s="53"/>
      <c r="AJ34" s="54"/>
      <c r="AK34" s="54"/>
      <c r="AL34" s="54"/>
      <c r="AM34" s="63"/>
      <c r="AN34" s="54"/>
    </row>
    <row r="35" spans="1:40" ht="24.95" customHeight="1">
      <c r="A35" s="50">
        <v>33</v>
      </c>
      <c r="B35" s="51">
        <f>AT35</f>
        <v>0</v>
      </c>
      <c r="C35" s="51">
        <f>AU35</f>
        <v>0</v>
      </c>
      <c r="D35" s="53"/>
      <c r="E35" s="64"/>
      <c r="F35" s="64"/>
      <c r="G35" s="64"/>
      <c r="H35" s="64"/>
      <c r="I35" s="64"/>
      <c r="J35" s="56"/>
      <c r="K35" s="64"/>
      <c r="L35" s="64"/>
      <c r="M35" s="64"/>
      <c r="N35" s="57"/>
      <c r="O35" s="64"/>
      <c r="P35" s="64"/>
      <c r="Q35" s="64"/>
      <c r="R35" s="64"/>
      <c r="S35" s="64"/>
      <c r="T35" s="64"/>
      <c r="U35" s="64"/>
      <c r="V35" s="64"/>
      <c r="W35" s="64"/>
      <c r="X35" s="64"/>
      <c r="Y35" s="64"/>
      <c r="Z35" s="64"/>
      <c r="AA35" s="66"/>
      <c r="AB35" s="66"/>
      <c r="AC35" s="66"/>
      <c r="AD35" s="66"/>
      <c r="AE35" s="60"/>
      <c r="AF35" s="61"/>
      <c r="AG35" s="60"/>
      <c r="AH35" s="60"/>
      <c r="AI35" s="53"/>
      <c r="AJ35" s="54"/>
      <c r="AK35" s="54"/>
      <c r="AL35" s="54"/>
      <c r="AM35" s="63"/>
      <c r="AN35" s="54"/>
    </row>
    <row r="36" spans="1:40" ht="24.95" customHeight="1">
      <c r="A36" s="50">
        <v>34</v>
      </c>
      <c r="B36" s="51"/>
      <c r="C36" s="51"/>
      <c r="D36" s="53"/>
      <c r="E36" s="64"/>
      <c r="F36" s="64"/>
      <c r="G36" s="64"/>
      <c r="H36" s="64"/>
      <c r="I36" s="64"/>
      <c r="J36" s="56"/>
      <c r="K36" s="64"/>
      <c r="L36" s="64"/>
      <c r="M36" s="64"/>
      <c r="N36" s="57"/>
      <c r="O36" s="64"/>
      <c r="P36" s="64"/>
      <c r="Q36" s="64"/>
      <c r="R36" s="64"/>
      <c r="S36" s="64"/>
      <c r="T36" s="64"/>
      <c r="U36" s="64"/>
      <c r="V36" s="64"/>
      <c r="W36" s="64"/>
      <c r="X36" s="64"/>
      <c r="Y36" s="64"/>
      <c r="Z36" s="64"/>
      <c r="AA36" s="66"/>
      <c r="AB36" s="66"/>
      <c r="AC36" s="66"/>
      <c r="AD36" s="66"/>
      <c r="AE36" s="60"/>
      <c r="AF36" s="61"/>
      <c r="AG36" s="60"/>
      <c r="AH36" s="60"/>
      <c r="AI36" s="53"/>
      <c r="AJ36" s="54"/>
      <c r="AK36" s="54"/>
      <c r="AL36" s="54"/>
      <c r="AM36" s="63"/>
      <c r="AN36" s="54"/>
    </row>
    <row r="37" spans="1:40" ht="24.95" customHeight="1">
      <c r="A37" s="50"/>
      <c r="B37" s="51"/>
      <c r="C37" s="51"/>
      <c r="D37" s="53"/>
      <c r="E37" s="64"/>
      <c r="F37" s="64"/>
      <c r="G37" s="64"/>
      <c r="H37" s="64"/>
      <c r="I37" s="64"/>
      <c r="J37" s="56"/>
      <c r="K37" s="64"/>
      <c r="L37" s="64"/>
      <c r="M37" s="64"/>
      <c r="N37" s="64"/>
      <c r="O37" s="64"/>
      <c r="P37" s="64"/>
      <c r="Q37" s="64"/>
      <c r="R37" s="64"/>
      <c r="S37" s="64"/>
      <c r="T37" s="64"/>
      <c r="U37" s="64"/>
      <c r="V37" s="64"/>
      <c r="W37" s="64"/>
      <c r="X37" s="64"/>
      <c r="Y37" s="64"/>
      <c r="Z37" s="64"/>
      <c r="AA37" s="66"/>
      <c r="AB37" s="66"/>
      <c r="AC37" s="66"/>
      <c r="AD37" s="66"/>
      <c r="AE37" s="60"/>
      <c r="AF37" s="61"/>
      <c r="AG37" s="60"/>
      <c r="AH37" s="60"/>
      <c r="AI37" s="53"/>
      <c r="AJ37" s="54"/>
      <c r="AK37" s="54"/>
      <c r="AL37" s="54"/>
      <c r="AM37" s="63"/>
      <c r="AN37" s="54"/>
    </row>
    <row r="38" spans="1:40" ht="24.95" customHeight="1">
      <c r="A38" s="50"/>
      <c r="B38" s="51"/>
      <c r="C38" s="51"/>
      <c r="D38" s="53"/>
      <c r="E38" s="64"/>
      <c r="F38" s="64"/>
      <c r="G38" s="64"/>
      <c r="H38" s="64"/>
      <c r="I38" s="64"/>
      <c r="J38" s="56"/>
      <c r="K38" s="64"/>
      <c r="L38" s="64"/>
      <c r="M38" s="64"/>
      <c r="N38" s="64"/>
      <c r="O38" s="64"/>
      <c r="P38" s="64"/>
      <c r="Q38" s="64"/>
      <c r="R38" s="64"/>
      <c r="S38" s="64"/>
      <c r="T38" s="64"/>
      <c r="U38" s="64"/>
      <c r="V38" s="64"/>
      <c r="W38" s="64"/>
      <c r="X38" s="64"/>
      <c r="Y38" s="64"/>
      <c r="Z38" s="64"/>
      <c r="AA38" s="66"/>
      <c r="AB38" s="66"/>
      <c r="AC38" s="66"/>
      <c r="AD38" s="66"/>
      <c r="AE38" s="60"/>
      <c r="AF38" s="61"/>
      <c r="AG38" s="60"/>
      <c r="AH38" s="60"/>
      <c r="AI38" s="53"/>
      <c r="AJ38" s="54"/>
      <c r="AK38" s="54"/>
      <c r="AL38" s="54"/>
      <c r="AM38" s="63"/>
      <c r="AN38" s="54"/>
    </row>
    <row r="39" spans="1:40" ht="24.95" customHeight="1">
      <c r="A39" s="50"/>
      <c r="B39" s="51"/>
      <c r="C39" s="51"/>
      <c r="D39" s="53"/>
      <c r="E39" s="64"/>
      <c r="F39" s="64"/>
      <c r="G39" s="64"/>
      <c r="H39" s="64"/>
      <c r="I39" s="64"/>
      <c r="J39" s="56"/>
      <c r="K39" s="64"/>
      <c r="L39" s="64"/>
      <c r="M39" s="64"/>
      <c r="N39" s="64"/>
      <c r="O39" s="64"/>
      <c r="P39" s="64"/>
      <c r="Q39" s="64"/>
      <c r="R39" s="64"/>
      <c r="S39" s="64"/>
      <c r="T39" s="64"/>
      <c r="U39" s="64"/>
      <c r="V39" s="64"/>
      <c r="W39" s="64"/>
      <c r="X39" s="64"/>
      <c r="Y39" s="64"/>
      <c r="Z39" s="64"/>
      <c r="AA39" s="66"/>
      <c r="AB39" s="66"/>
      <c r="AC39" s="66"/>
      <c r="AD39" s="66"/>
      <c r="AE39" s="60"/>
      <c r="AF39" s="61"/>
      <c r="AG39" s="60"/>
      <c r="AH39" s="60"/>
      <c r="AI39" s="53"/>
      <c r="AJ39" s="54"/>
      <c r="AK39" s="54"/>
      <c r="AL39" s="54"/>
      <c r="AM39" s="63"/>
      <c r="AN39" s="54"/>
    </row>
    <row r="40" spans="1:40" ht="24.95" customHeight="1">
      <c r="A40" s="50"/>
      <c r="B40" s="51"/>
      <c r="C40" s="51"/>
      <c r="D40" s="53"/>
      <c r="E40" s="64"/>
      <c r="F40" s="64"/>
      <c r="G40" s="64"/>
      <c r="H40" s="64"/>
      <c r="I40" s="64"/>
      <c r="J40" s="56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6"/>
      <c r="AB40" s="66"/>
      <c r="AC40" s="66"/>
      <c r="AD40" s="66"/>
      <c r="AE40" s="60"/>
      <c r="AF40" s="61"/>
      <c r="AG40" s="60"/>
      <c r="AH40" s="60"/>
      <c r="AI40" s="53"/>
      <c r="AJ40" s="54"/>
      <c r="AK40" s="54"/>
      <c r="AL40" s="54"/>
      <c r="AM40" s="63"/>
      <c r="AN40" s="54"/>
    </row>
    <row r="41" spans="1:40" ht="24.95" customHeight="1">
      <c r="A41" s="50"/>
      <c r="B41" s="51"/>
      <c r="C41" s="51"/>
      <c r="D41" s="53"/>
      <c r="E41" s="64"/>
      <c r="F41" s="64"/>
      <c r="G41" s="64"/>
      <c r="H41" s="64"/>
      <c r="I41" s="64"/>
      <c r="J41" s="56"/>
      <c r="K41" s="64"/>
      <c r="L41" s="64"/>
      <c r="M41" s="64"/>
      <c r="N41" s="64"/>
      <c r="O41" s="64"/>
      <c r="P41" s="64"/>
      <c r="Q41" s="64"/>
      <c r="R41" s="64"/>
      <c r="S41" s="64"/>
      <c r="T41" s="64"/>
      <c r="U41" s="64"/>
      <c r="V41" s="64"/>
      <c r="W41" s="64"/>
      <c r="X41" s="64"/>
      <c r="Y41" s="64"/>
      <c r="Z41" s="64"/>
      <c r="AA41" s="66"/>
      <c r="AB41" s="66"/>
      <c r="AC41" s="66"/>
      <c r="AD41" s="66"/>
      <c r="AE41" s="60"/>
      <c r="AF41" s="61"/>
      <c r="AG41" s="60"/>
      <c r="AH41" s="60"/>
      <c r="AI41" s="53"/>
      <c r="AJ41" s="54"/>
      <c r="AK41" s="54"/>
      <c r="AL41" s="54"/>
      <c r="AM41" s="63"/>
      <c r="AN41" s="54"/>
    </row>
    <row r="42" spans="1:40" ht="24.95" customHeight="1">
      <c r="A42" s="50"/>
      <c r="B42" s="51"/>
      <c r="C42" s="51"/>
      <c r="D42" s="53"/>
      <c r="E42" s="64"/>
      <c r="F42" s="64"/>
      <c r="G42" s="64"/>
      <c r="H42" s="64"/>
      <c r="I42" s="64"/>
      <c r="J42" s="56"/>
      <c r="K42" s="64"/>
      <c r="L42" s="64"/>
      <c r="M42" s="64"/>
      <c r="N42" s="64"/>
      <c r="O42" s="64"/>
      <c r="P42" s="64"/>
      <c r="Q42" s="64"/>
      <c r="R42" s="64"/>
      <c r="S42" s="64"/>
      <c r="T42" s="64"/>
      <c r="U42" s="64"/>
      <c r="V42" s="64"/>
      <c r="W42" s="64"/>
      <c r="X42" s="64"/>
      <c r="Y42" s="64"/>
      <c r="Z42" s="64"/>
      <c r="AA42" s="66"/>
      <c r="AB42" s="66"/>
      <c r="AC42" s="66"/>
      <c r="AD42" s="66"/>
      <c r="AE42" s="60"/>
      <c r="AF42" s="61"/>
      <c r="AG42" s="60"/>
      <c r="AH42" s="60"/>
      <c r="AI42" s="53"/>
      <c r="AJ42" s="54"/>
      <c r="AK42" s="54"/>
      <c r="AL42" s="54"/>
      <c r="AM42" s="63"/>
      <c r="AN42" s="54"/>
    </row>
    <row r="43" spans="1:40" ht="24.95" customHeight="1">
      <c r="A43" s="50"/>
      <c r="B43" s="51"/>
      <c r="C43" s="51"/>
      <c r="D43" s="53"/>
      <c r="E43" s="64"/>
      <c r="F43" s="64"/>
      <c r="G43" s="64"/>
      <c r="H43" s="64"/>
      <c r="I43" s="64"/>
      <c r="J43" s="56"/>
      <c r="K43" s="64"/>
      <c r="L43" s="64"/>
      <c r="M43" s="64"/>
      <c r="N43" s="64"/>
      <c r="O43" s="64"/>
      <c r="P43" s="64"/>
      <c r="Q43" s="64"/>
      <c r="R43" s="64"/>
      <c r="S43" s="64"/>
      <c r="T43" s="64"/>
      <c r="U43" s="64"/>
      <c r="V43" s="64"/>
      <c r="W43" s="64"/>
      <c r="X43" s="64"/>
      <c r="Y43" s="64"/>
      <c r="Z43" s="64"/>
      <c r="AA43" s="66"/>
      <c r="AB43" s="66"/>
      <c r="AC43" s="66"/>
      <c r="AD43" s="66"/>
      <c r="AE43" s="60"/>
      <c r="AF43" s="61"/>
      <c r="AG43" s="60"/>
      <c r="AH43" s="60"/>
      <c r="AI43" s="53"/>
      <c r="AJ43" s="54"/>
      <c r="AK43" s="54"/>
      <c r="AL43" s="54"/>
      <c r="AM43" s="63"/>
      <c r="AN43" s="54"/>
    </row>
    <row r="44" spans="1:40" ht="24.95" customHeight="1">
      <c r="A44" s="50"/>
      <c r="B44" s="51"/>
      <c r="C44" s="51"/>
      <c r="D44" s="53"/>
      <c r="E44" s="64"/>
      <c r="F44" s="64"/>
      <c r="G44" s="64"/>
      <c r="H44" s="64"/>
      <c r="I44" s="64"/>
      <c r="J44" s="56"/>
      <c r="K44" s="64"/>
      <c r="L44" s="64"/>
      <c r="M44" s="64"/>
      <c r="N44" s="64"/>
      <c r="O44" s="64"/>
      <c r="P44" s="64"/>
      <c r="Q44" s="64"/>
      <c r="R44" s="64"/>
      <c r="S44" s="64"/>
      <c r="T44" s="64"/>
      <c r="U44" s="64"/>
      <c r="V44" s="64"/>
      <c r="W44" s="64"/>
      <c r="X44" s="64"/>
      <c r="Y44" s="64"/>
      <c r="Z44" s="64"/>
      <c r="AA44" s="66"/>
      <c r="AB44" s="66"/>
      <c r="AC44" s="66"/>
      <c r="AD44" s="66"/>
      <c r="AE44" s="60"/>
      <c r="AF44" s="61"/>
      <c r="AG44" s="60"/>
      <c r="AH44" s="60"/>
      <c r="AI44" s="53"/>
      <c r="AJ44" s="54"/>
      <c r="AK44" s="54"/>
      <c r="AL44" s="54"/>
      <c r="AM44" s="63"/>
      <c r="AN44" s="54"/>
    </row>
    <row r="45" spans="1:40" ht="24.95" customHeight="1">
      <c r="A45" s="50"/>
      <c r="B45" s="51"/>
      <c r="C45" s="68"/>
      <c r="D45" s="54"/>
      <c r="E45" s="54"/>
      <c r="F45" s="54"/>
      <c r="G45" s="55"/>
      <c r="H45" s="55"/>
      <c r="I45" s="57"/>
      <c r="J45" s="56"/>
      <c r="K45" s="57"/>
      <c r="L45" s="57"/>
      <c r="M45" s="57"/>
      <c r="N45" s="57"/>
      <c r="O45" s="57"/>
      <c r="P45" s="54"/>
      <c r="Q45" s="54"/>
      <c r="R45" s="58"/>
      <c r="S45" s="54"/>
      <c r="T45" s="57"/>
      <c r="U45" s="54"/>
      <c r="V45" s="54"/>
      <c r="W45" s="54"/>
      <c r="X45" s="54"/>
      <c r="Y45" s="54"/>
      <c r="Z45" s="59"/>
      <c r="AA45" s="54"/>
      <c r="AB45" s="54"/>
      <c r="AC45" s="54"/>
      <c r="AD45" s="54"/>
      <c r="AE45" s="60"/>
      <c r="AF45" s="54"/>
      <c r="AG45" s="60"/>
      <c r="AH45" s="60"/>
      <c r="AI45" s="53"/>
      <c r="AJ45" s="54"/>
      <c r="AK45" s="54"/>
      <c r="AL45" s="54"/>
      <c r="AM45" s="54"/>
      <c r="AN45" s="54"/>
    </row>
    <row r="46" spans="1:40" ht="24.95" customHeight="1">
      <c r="A46" s="50"/>
      <c r="B46" s="51"/>
      <c r="C46" s="68"/>
      <c r="D46" s="54"/>
      <c r="E46" s="69"/>
      <c r="F46" s="69"/>
      <c r="G46" s="55"/>
      <c r="H46" s="55"/>
      <c r="I46" s="57"/>
      <c r="J46" s="56"/>
      <c r="K46" s="57"/>
      <c r="L46" s="57"/>
      <c r="M46" s="57"/>
      <c r="N46" s="57"/>
      <c r="O46" s="57"/>
      <c r="P46" s="54"/>
      <c r="Q46" s="54"/>
      <c r="R46" s="58"/>
      <c r="S46" s="54"/>
      <c r="T46" s="57"/>
      <c r="U46" s="54"/>
      <c r="V46" s="54"/>
      <c r="W46" s="54"/>
      <c r="X46" s="54"/>
      <c r="Y46" s="54"/>
      <c r="Z46" s="59"/>
      <c r="AA46" s="54"/>
      <c r="AB46" s="54"/>
      <c r="AC46" s="54"/>
      <c r="AD46" s="54"/>
      <c r="AE46" s="60"/>
      <c r="AF46" s="54"/>
      <c r="AG46" s="60"/>
      <c r="AH46" s="60"/>
      <c r="AI46" s="53"/>
      <c r="AJ46" s="54"/>
      <c r="AK46" s="54"/>
      <c r="AL46" s="54"/>
      <c r="AM46" s="54"/>
      <c r="AN46" s="54"/>
    </row>
    <row r="47" spans="1:40" ht="24.95" customHeight="1">
      <c r="A47" s="50"/>
      <c r="B47" s="51"/>
      <c r="C47" s="68"/>
      <c r="D47" s="54"/>
      <c r="E47" s="54"/>
      <c r="F47" s="54"/>
      <c r="G47" s="55"/>
      <c r="H47" s="55"/>
      <c r="I47" s="57"/>
      <c r="J47" s="56"/>
      <c r="K47" s="57"/>
      <c r="L47" s="57"/>
      <c r="M47" s="57"/>
      <c r="N47" s="57"/>
      <c r="O47" s="57"/>
      <c r="P47" s="54"/>
      <c r="Q47" s="54"/>
      <c r="R47" s="58"/>
      <c r="S47" s="54"/>
      <c r="T47" s="57"/>
      <c r="U47" s="54"/>
      <c r="V47" s="54"/>
      <c r="W47" s="54"/>
      <c r="X47" s="54"/>
      <c r="Y47" s="54"/>
      <c r="Z47" s="59"/>
      <c r="AA47" s="54"/>
      <c r="AB47" s="54"/>
      <c r="AC47" s="54"/>
      <c r="AD47" s="54"/>
      <c r="AE47" s="60"/>
      <c r="AF47" s="54"/>
      <c r="AG47" s="60"/>
      <c r="AH47" s="60"/>
      <c r="AI47" s="53"/>
      <c r="AJ47" s="54"/>
      <c r="AK47" s="54"/>
      <c r="AL47" s="54"/>
      <c r="AM47" s="54"/>
      <c r="AN47" s="54"/>
    </row>
    <row r="48" spans="1:40" ht="24.95" customHeight="1">
      <c r="A48" s="50"/>
      <c r="B48" s="51"/>
      <c r="C48" s="68"/>
      <c r="D48" s="54"/>
      <c r="E48" s="54"/>
      <c r="F48" s="54"/>
      <c r="G48" s="55"/>
      <c r="H48" s="55"/>
      <c r="I48" s="57"/>
      <c r="J48" s="56"/>
      <c r="K48" s="57"/>
      <c r="L48" s="57"/>
      <c r="M48" s="57"/>
      <c r="N48" s="57"/>
      <c r="O48" s="57"/>
      <c r="P48" s="54"/>
      <c r="Q48" s="54"/>
      <c r="R48" s="58"/>
      <c r="S48" s="54"/>
      <c r="T48" s="57"/>
      <c r="U48" s="54"/>
      <c r="V48" s="54"/>
      <c r="W48" s="54"/>
      <c r="X48" s="54"/>
      <c r="Y48" s="54"/>
      <c r="Z48" s="59"/>
      <c r="AA48" s="54"/>
      <c r="AB48" s="54"/>
      <c r="AC48" s="54"/>
      <c r="AD48" s="54"/>
      <c r="AE48" s="60"/>
      <c r="AF48" s="54"/>
      <c r="AG48" s="60"/>
      <c r="AH48" s="60"/>
      <c r="AI48" s="53"/>
      <c r="AJ48" s="54"/>
      <c r="AK48" s="54"/>
      <c r="AL48" s="54"/>
      <c r="AM48" s="54"/>
      <c r="AN48" s="54"/>
    </row>
    <row r="49" spans="1:40">
      <c r="A49" s="50"/>
      <c r="B49" s="51"/>
      <c r="C49" s="68"/>
      <c r="D49" s="54"/>
      <c r="E49" s="54"/>
      <c r="F49" s="54"/>
      <c r="G49" s="55"/>
      <c r="H49" s="55"/>
      <c r="I49" s="57"/>
      <c r="J49" s="56"/>
      <c r="K49" s="57"/>
      <c r="L49" s="57"/>
      <c r="M49" s="57"/>
      <c r="N49" s="57"/>
      <c r="O49" s="57"/>
      <c r="P49" s="54"/>
      <c r="Q49" s="54"/>
      <c r="R49" s="58"/>
      <c r="S49" s="54"/>
      <c r="T49" s="57"/>
      <c r="U49" s="54"/>
      <c r="V49" s="54"/>
      <c r="W49" s="54"/>
      <c r="X49" s="54"/>
      <c r="Y49" s="54"/>
      <c r="Z49" s="59"/>
      <c r="AA49" s="54"/>
      <c r="AB49" s="54"/>
      <c r="AC49" s="54"/>
      <c r="AD49" s="54"/>
      <c r="AE49" s="60"/>
      <c r="AF49" s="54"/>
      <c r="AG49" s="60"/>
      <c r="AH49" s="60"/>
      <c r="AI49" s="53"/>
      <c r="AJ49" s="54"/>
      <c r="AK49" s="54"/>
      <c r="AL49" s="54"/>
      <c r="AM49" s="54"/>
      <c r="AN49" s="54"/>
    </row>
    <row r="50" spans="1:40">
      <c r="A50" s="50"/>
      <c r="B50" s="51"/>
      <c r="C50" s="68"/>
      <c r="D50" s="54"/>
      <c r="E50" s="54"/>
      <c r="F50" s="54"/>
      <c r="G50" s="55"/>
      <c r="H50" s="55"/>
      <c r="I50" s="57"/>
      <c r="J50" s="56"/>
      <c r="K50" s="57"/>
      <c r="L50" s="57"/>
      <c r="M50" s="57"/>
      <c r="N50" s="57"/>
      <c r="O50" s="57"/>
      <c r="P50" s="54"/>
      <c r="Q50" s="54"/>
      <c r="R50" s="58"/>
      <c r="S50" s="54"/>
      <c r="T50" s="57"/>
      <c r="U50" s="54"/>
      <c r="V50" s="54"/>
      <c r="W50" s="54"/>
      <c r="X50" s="54"/>
      <c r="Y50" s="54"/>
      <c r="Z50" s="59"/>
      <c r="AA50" s="54"/>
      <c r="AB50" s="54"/>
      <c r="AC50" s="54"/>
      <c r="AD50" s="54"/>
      <c r="AE50" s="60"/>
      <c r="AF50" s="54"/>
      <c r="AG50" s="60"/>
      <c r="AH50" s="60"/>
      <c r="AI50" s="53"/>
      <c r="AJ50" s="54"/>
      <c r="AK50" s="54"/>
      <c r="AL50" s="54"/>
      <c r="AM50" s="54"/>
      <c r="AN50" s="54"/>
    </row>
    <row r="51" spans="1:40">
      <c r="A51" s="50"/>
      <c r="B51" s="51"/>
      <c r="C51" s="68"/>
      <c r="D51" s="54"/>
      <c r="E51" s="54"/>
      <c r="F51" s="54"/>
      <c r="G51" s="55"/>
      <c r="H51" s="55"/>
      <c r="I51" s="57"/>
      <c r="J51" s="56"/>
      <c r="K51" s="57"/>
      <c r="L51" s="57"/>
      <c r="M51" s="57"/>
      <c r="N51" s="57"/>
      <c r="O51" s="57"/>
      <c r="P51" s="54"/>
      <c r="Q51" s="54"/>
      <c r="R51" s="58"/>
      <c r="S51" s="54"/>
      <c r="T51" s="57"/>
      <c r="U51" s="54"/>
      <c r="V51" s="54"/>
      <c r="W51" s="54"/>
      <c r="X51" s="54"/>
      <c r="Y51" s="54"/>
      <c r="Z51" s="59"/>
      <c r="AA51" s="54"/>
      <c r="AB51" s="54"/>
      <c r="AC51" s="54"/>
      <c r="AD51" s="54"/>
      <c r="AE51" s="60"/>
      <c r="AF51" s="54"/>
      <c r="AG51" s="60"/>
      <c r="AH51" s="60"/>
      <c r="AI51" s="53"/>
      <c r="AJ51" s="54"/>
      <c r="AK51" s="54"/>
      <c r="AL51" s="54"/>
      <c r="AM51" s="54"/>
      <c r="AN51" s="54"/>
    </row>
    <row r="52" spans="1:40">
      <c r="A52" s="50"/>
      <c r="B52" s="51"/>
      <c r="C52" s="68"/>
      <c r="D52" s="54"/>
      <c r="E52" s="54"/>
      <c r="F52" s="54"/>
      <c r="G52" s="55"/>
      <c r="H52" s="55"/>
      <c r="I52" s="57"/>
      <c r="J52" s="56"/>
      <c r="K52" s="57"/>
      <c r="L52" s="57"/>
      <c r="M52" s="57"/>
      <c r="N52" s="57"/>
      <c r="O52" s="57"/>
      <c r="P52" s="54"/>
      <c r="Q52" s="54"/>
      <c r="R52" s="58"/>
      <c r="S52" s="54"/>
      <c r="T52" s="57"/>
      <c r="U52" s="54"/>
      <c r="V52" s="54"/>
      <c r="W52" s="54"/>
      <c r="X52" s="54"/>
      <c r="Y52" s="54"/>
      <c r="Z52" s="59"/>
      <c r="AA52" s="54"/>
      <c r="AB52" s="54"/>
      <c r="AC52" s="54"/>
      <c r="AD52" s="54"/>
      <c r="AE52" s="60"/>
      <c r="AF52" s="54"/>
      <c r="AG52" s="60"/>
      <c r="AH52" s="60"/>
      <c r="AI52" s="53"/>
      <c r="AJ52" s="54"/>
      <c r="AK52" s="54"/>
      <c r="AL52" s="54"/>
      <c r="AM52" s="54"/>
      <c r="AN52" s="54"/>
    </row>
    <row r="53" spans="1:40">
      <c r="A53" s="50"/>
      <c r="B53" s="51"/>
      <c r="C53" s="68"/>
      <c r="D53" s="54"/>
      <c r="E53" s="54"/>
      <c r="F53" s="54"/>
      <c r="G53" s="55"/>
      <c r="H53" s="55"/>
      <c r="I53" s="57"/>
      <c r="J53" s="56"/>
      <c r="K53" s="57"/>
      <c r="L53" s="57"/>
      <c r="M53" s="57"/>
      <c r="N53" s="57"/>
      <c r="O53" s="57"/>
      <c r="P53" s="54"/>
      <c r="Q53" s="54"/>
      <c r="R53" s="58"/>
      <c r="S53" s="54"/>
      <c r="T53" s="57"/>
      <c r="U53" s="54"/>
      <c r="V53" s="54"/>
      <c r="W53" s="54"/>
      <c r="X53" s="54"/>
      <c r="Y53" s="54"/>
      <c r="Z53" s="59"/>
      <c r="AA53" s="54"/>
      <c r="AB53" s="54"/>
      <c r="AC53" s="54"/>
      <c r="AD53" s="54"/>
      <c r="AE53" s="60"/>
      <c r="AF53" s="54"/>
      <c r="AG53" s="60"/>
      <c r="AH53" s="60"/>
      <c r="AI53" s="53"/>
      <c r="AJ53" s="54"/>
      <c r="AK53" s="54"/>
      <c r="AL53" s="54"/>
      <c r="AM53" s="54"/>
      <c r="AN53" s="54"/>
    </row>
    <row r="54" spans="1:40">
      <c r="A54" s="50"/>
      <c r="B54" s="51"/>
      <c r="C54" s="68"/>
      <c r="D54" s="54"/>
      <c r="E54" s="54"/>
      <c r="F54" s="54"/>
      <c r="G54" s="55"/>
      <c r="H54" s="55"/>
      <c r="I54" s="57"/>
      <c r="J54" s="56"/>
      <c r="K54" s="57"/>
      <c r="L54" s="57"/>
      <c r="M54" s="57"/>
      <c r="N54" s="57"/>
      <c r="O54" s="57"/>
      <c r="P54" s="54"/>
      <c r="Q54" s="54"/>
      <c r="R54" s="58"/>
      <c r="S54" s="54"/>
      <c r="T54" s="57"/>
      <c r="U54" s="54"/>
      <c r="V54" s="54"/>
      <c r="W54" s="54"/>
      <c r="X54" s="54"/>
      <c r="Y54" s="54"/>
      <c r="Z54" s="59"/>
      <c r="AA54" s="54"/>
      <c r="AB54" s="54"/>
      <c r="AC54" s="54"/>
      <c r="AD54" s="54"/>
      <c r="AE54" s="60"/>
      <c r="AF54" s="54"/>
      <c r="AG54" s="60"/>
      <c r="AH54" s="60"/>
      <c r="AI54" s="53"/>
      <c r="AJ54" s="54"/>
      <c r="AK54" s="54"/>
      <c r="AL54" s="54"/>
      <c r="AM54" s="54"/>
      <c r="AN54" s="54"/>
    </row>
  </sheetData>
  <sheetProtection algorithmName="SHA-512" hashValue="xlnnr9QsWaZ+9UHvJheVN8VPpy4hQp4iBIx/0dYmoovJn+r8t/SUkVzK4YnXexMM6yCO4503RpSt5JjGD4KS4A==" saltValue="ibp6h/Q0EXLgs+JmQc+C1g==" spinCount="100000" sheet="1" objects="1" scenarios="1"/>
  <mergeCells count="7">
    <mergeCell ref="AQ10:AR12"/>
    <mergeCell ref="AP2:AR2"/>
    <mergeCell ref="AQ3:AR4"/>
    <mergeCell ref="AO5:AO6"/>
    <mergeCell ref="AP5:AP6"/>
    <mergeCell ref="AQ5:AR6"/>
    <mergeCell ref="AQ7:AR9"/>
  </mergeCells>
  <conditionalFormatting sqref="F45:N54 AF10:AF11 AF12:AN25 AA10:AC11 AD26:AN28 D10:D28 AD10:AD25 A45:D54 F3:H28 A2:C4 B5:C28 J3:J32 A5:A36 K3:K31 L3:N28 AG4:AN11 N29:N36 O3:O54 T32:T54 T29:T30 T3:T27 U12:AC28 U3:Z11 U45:AD54 P2:R54 T2:U2 AI3:AN3 U29:AN44 AG3">
    <cfRule type="expression" dxfId="123" priority="114">
      <formula>MOD(ROW(),2)=0</formula>
    </cfRule>
    <cfRule type="expression" dxfId="122" priority="115">
      <formula>MOD(COLUMN(),2)=0</formula>
    </cfRule>
  </conditionalFormatting>
  <conditionalFormatting sqref="X2">
    <cfRule type="expression" dxfId="121" priority="112">
      <formula>MOD(ROW(),2)=0</formula>
    </cfRule>
    <cfRule type="expression" dxfId="120" priority="113">
      <formula>MOD(COLUMN(),2)=0</formula>
    </cfRule>
  </conditionalFormatting>
  <conditionalFormatting sqref="Y2">
    <cfRule type="expression" dxfId="119" priority="110">
      <formula>MOD(ROW(),2)=0</formula>
    </cfRule>
    <cfRule type="expression" dxfId="118" priority="111">
      <formula>MOD(COLUMN(),2)=0</formula>
    </cfRule>
  </conditionalFormatting>
  <conditionalFormatting sqref="AO4">
    <cfRule type="expression" dxfId="117" priority="108">
      <formula>MOD(ROW(),2)=0</formula>
    </cfRule>
    <cfRule type="expression" dxfId="116" priority="109">
      <formula>MOD(COLUMN(),2)=0</formula>
    </cfRule>
  </conditionalFormatting>
  <conditionalFormatting sqref="Z2">
    <cfRule type="expression" dxfId="115" priority="106">
      <formula>MOD(ROW(),2)=0</formula>
    </cfRule>
    <cfRule type="expression" dxfId="114" priority="107">
      <formula>MOD(COLUMN(),2)=0</formula>
    </cfRule>
  </conditionalFormatting>
  <conditionalFormatting sqref="Z2">
    <cfRule type="expression" dxfId="113" priority="104">
      <formula>MOD(ROW(),2)=0</formula>
    </cfRule>
    <cfRule type="expression" dxfId="112" priority="105">
      <formula>MOD(COLUMN(),2)=0</formula>
    </cfRule>
  </conditionalFormatting>
  <conditionalFormatting sqref="Z2">
    <cfRule type="expression" dxfId="111" priority="102">
      <formula>MOD(ROW(),2)=0</formula>
    </cfRule>
    <cfRule type="expression" dxfId="110" priority="103">
      <formula>MOD(COLUMN(),2)=0</formula>
    </cfRule>
  </conditionalFormatting>
  <conditionalFormatting sqref="A1">
    <cfRule type="duplicateValues" dxfId="109" priority="101"/>
  </conditionalFormatting>
  <conditionalFormatting sqref="C4">
    <cfRule type="duplicateValues" dxfId="108" priority="116"/>
  </conditionalFormatting>
  <conditionalFormatting sqref="C13">
    <cfRule type="duplicateValues" dxfId="107" priority="100"/>
  </conditionalFormatting>
  <conditionalFormatting sqref="N2:O2">
    <cfRule type="expression" dxfId="106" priority="98">
      <formula>MOD(ROW(),2)=0</formula>
    </cfRule>
    <cfRule type="expression" dxfId="105" priority="99">
      <formula>MOD(COLUMN(),2)=0</formula>
    </cfRule>
  </conditionalFormatting>
  <conditionalFormatting sqref="C11">
    <cfRule type="duplicateValues" dxfId="104" priority="90"/>
  </conditionalFormatting>
  <conditionalFormatting sqref="B11">
    <cfRule type="duplicateValues" dxfId="103" priority="91"/>
  </conditionalFormatting>
  <conditionalFormatting sqref="B11">
    <cfRule type="duplicateValues" dxfId="102" priority="92"/>
  </conditionalFormatting>
  <conditionalFormatting sqref="B11">
    <cfRule type="duplicateValues" dxfId="101" priority="93"/>
  </conditionalFormatting>
  <conditionalFormatting sqref="B11">
    <cfRule type="duplicateValues" dxfId="100" priority="94"/>
  </conditionalFormatting>
  <conditionalFormatting sqref="C11">
    <cfRule type="duplicateValues" dxfId="99" priority="95"/>
  </conditionalFormatting>
  <conditionalFormatting sqref="B11">
    <cfRule type="duplicateValues" dxfId="98" priority="96"/>
  </conditionalFormatting>
  <conditionalFormatting sqref="C11">
    <cfRule type="duplicateValues" dxfId="97" priority="97"/>
  </conditionalFormatting>
  <conditionalFormatting sqref="V2">
    <cfRule type="expression" dxfId="96" priority="88">
      <formula>MOD(ROW(),2)=0</formula>
    </cfRule>
    <cfRule type="expression" dxfId="95" priority="89">
      <formula>MOD(COLUMN(),2)=0</formula>
    </cfRule>
  </conditionalFormatting>
  <conditionalFormatting sqref="W2">
    <cfRule type="expression" dxfId="94" priority="86">
      <formula>MOD(ROW(),2)=0</formula>
    </cfRule>
    <cfRule type="expression" dxfId="93" priority="87">
      <formula>MOD(COLUMN(),2)=0</formula>
    </cfRule>
  </conditionalFormatting>
  <conditionalFormatting sqref="AA3:AD9 AH45:AN54 AF45:AF54 AF3:AF25 AD10:AD32">
    <cfRule type="expression" dxfId="92" priority="84">
      <formula>MOD(ROW(),2)=0</formula>
    </cfRule>
    <cfRule type="expression" dxfId="91" priority="85">
      <formula>MOD(COLUMN(),2)=0</formula>
    </cfRule>
  </conditionalFormatting>
  <conditionalFormatting sqref="AA2:AD2 AN2">
    <cfRule type="expression" dxfId="90" priority="82">
      <formula>MOD(ROW(),2)=0</formula>
    </cfRule>
    <cfRule type="expression" dxfId="89" priority="83">
      <formula>MOD(COLUMN(),2)=0</formula>
    </cfRule>
  </conditionalFormatting>
  <conditionalFormatting sqref="C55:C1048576 C1:C2 C4">
    <cfRule type="duplicateValues" dxfId="88" priority="117"/>
  </conditionalFormatting>
  <conditionalFormatting sqref="B45:B1048576 B1:B28">
    <cfRule type="duplicateValues" dxfId="87" priority="118"/>
  </conditionalFormatting>
  <conditionalFormatting sqref="B45:B54 B3:B28">
    <cfRule type="duplicateValues" dxfId="86" priority="119"/>
  </conditionalFormatting>
  <conditionalFormatting sqref="B45:B54 B1:B28">
    <cfRule type="duplicateValues" dxfId="85" priority="120"/>
  </conditionalFormatting>
  <conditionalFormatting sqref="C49:C54 C13 C6 C9 C17 C19 C45:C46 C21:C25 C27:C28">
    <cfRule type="duplicateValues" dxfId="84" priority="121"/>
  </conditionalFormatting>
  <conditionalFormatting sqref="D3:D28">
    <cfRule type="expression" dxfId="83" priority="80">
      <formula>MOD(ROW(),2)=0</formula>
    </cfRule>
    <cfRule type="expression" dxfId="82" priority="81">
      <formula>MOD(COLUMN(),2)=0</formula>
    </cfRule>
  </conditionalFormatting>
  <conditionalFormatting sqref="AG2">
    <cfRule type="expression" dxfId="81" priority="74">
      <formula>MOD(ROW(),2)=0</formula>
    </cfRule>
    <cfRule type="expression" dxfId="80" priority="75">
      <formula>MOD(COLUMN(),2)=0</formula>
    </cfRule>
  </conditionalFormatting>
  <conditionalFormatting sqref="AG45:AG54">
    <cfRule type="expression" dxfId="79" priority="78">
      <formula>MOD(ROW(),2)=0</formula>
    </cfRule>
    <cfRule type="expression" dxfId="78" priority="79">
      <formula>MOD(COLUMN(),2)=0</formula>
    </cfRule>
  </conditionalFormatting>
  <conditionalFormatting sqref="AH2:AM2">
    <cfRule type="expression" dxfId="77" priority="76">
      <formula>MOD(ROW(),2)=0</formula>
    </cfRule>
    <cfRule type="expression" dxfId="76" priority="77">
      <formula>MOD(COLUMN(),2)=0</formula>
    </cfRule>
  </conditionalFormatting>
  <conditionalFormatting sqref="C3:C28 C45:C54">
    <cfRule type="duplicateValues" dxfId="75" priority="122"/>
  </conditionalFormatting>
  <conditionalFormatting sqref="B5:B10 B45:B54 B12:B28">
    <cfRule type="duplicateValues" dxfId="74" priority="123"/>
  </conditionalFormatting>
  <conditionalFormatting sqref="C5:C10 C45:C54 C12:C28">
    <cfRule type="duplicateValues" dxfId="73" priority="124"/>
  </conditionalFormatting>
  <conditionalFormatting sqref="AE3:AE25">
    <cfRule type="expression" dxfId="72" priority="72">
      <formula>MOD(ROW(),2)=0</formula>
    </cfRule>
    <cfRule type="expression" dxfId="71" priority="73">
      <formula>MOD(COLUMN(),2)=0</formula>
    </cfRule>
  </conditionalFormatting>
  <conditionalFormatting sqref="AE45:AE54">
    <cfRule type="expression" dxfId="70" priority="70">
      <formula>MOD(ROW(),2)=0</formula>
    </cfRule>
    <cfRule type="expression" dxfId="69" priority="71">
      <formula>MOD(COLUMN(),2)=0</formula>
    </cfRule>
  </conditionalFormatting>
  <conditionalFormatting sqref="AF2">
    <cfRule type="expression" dxfId="68" priority="66">
      <formula>MOD(ROW(),2)=0</formula>
    </cfRule>
    <cfRule type="expression" dxfId="67" priority="67">
      <formula>MOD(COLUMN(),2)=0</formula>
    </cfRule>
  </conditionalFormatting>
  <conditionalFormatting sqref="AE2">
    <cfRule type="expression" dxfId="66" priority="68">
      <formula>MOD(ROW(),2)=0</formula>
    </cfRule>
    <cfRule type="expression" dxfId="65" priority="69">
      <formula>MOD(COLUMN(),2)=0</formula>
    </cfRule>
  </conditionalFormatting>
  <conditionalFormatting sqref="D2">
    <cfRule type="expression" dxfId="64" priority="64">
      <formula>MOD(ROW(),2)=0</formula>
    </cfRule>
    <cfRule type="expression" dxfId="63" priority="65">
      <formula>MOD(COLUMN(),2)=0</formula>
    </cfRule>
  </conditionalFormatting>
  <conditionalFormatting sqref="E45:E54 E2:K2">
    <cfRule type="expression" dxfId="62" priority="62">
      <formula>MOD(ROW(),2)=0</formula>
    </cfRule>
    <cfRule type="expression" dxfId="61" priority="63">
      <formula>MOD(COLUMN(),2)=0</formula>
    </cfRule>
  </conditionalFormatting>
  <conditionalFormatting sqref="C3:C28">
    <cfRule type="duplicateValues" dxfId="60" priority="59"/>
  </conditionalFormatting>
  <conditionalFormatting sqref="C3:C28">
    <cfRule type="duplicateValues" dxfId="59" priority="60"/>
  </conditionalFormatting>
  <conditionalFormatting sqref="C3:C28">
    <cfRule type="duplicateValues" dxfId="58" priority="61"/>
  </conditionalFormatting>
  <conditionalFormatting sqref="A37:D44 B29:D36 F29:H32 F33:N44 J29:N32">
    <cfRule type="expression" dxfId="57" priority="50">
      <formula>MOD(ROW(),2)=0</formula>
    </cfRule>
    <cfRule type="expression" dxfId="56" priority="51">
      <formula>MOD(COLUMN(),2)=0</formula>
    </cfRule>
  </conditionalFormatting>
  <conditionalFormatting sqref="B29:B44">
    <cfRule type="duplicateValues" dxfId="55" priority="52"/>
  </conditionalFormatting>
  <conditionalFormatting sqref="B29:B44">
    <cfRule type="duplicateValues" dxfId="54" priority="53"/>
  </conditionalFormatting>
  <conditionalFormatting sqref="B29:B44">
    <cfRule type="duplicateValues" dxfId="53" priority="54"/>
  </conditionalFormatting>
  <conditionalFormatting sqref="C29:C44">
    <cfRule type="duplicateValues" dxfId="52" priority="55"/>
  </conditionalFormatting>
  <conditionalFormatting sqref="D29:D44">
    <cfRule type="expression" dxfId="51" priority="48">
      <formula>MOD(ROW(),2)=0</formula>
    </cfRule>
    <cfRule type="expression" dxfId="50" priority="49">
      <formula>MOD(COLUMN(),2)=0</formula>
    </cfRule>
  </conditionalFormatting>
  <conditionalFormatting sqref="C29:C44">
    <cfRule type="duplicateValues" dxfId="49" priority="56"/>
  </conditionalFormatting>
  <conditionalFormatting sqref="B29:B44">
    <cfRule type="duplicateValues" dxfId="48" priority="57"/>
  </conditionalFormatting>
  <conditionalFormatting sqref="C29:C44">
    <cfRule type="duplicateValues" dxfId="47" priority="58"/>
  </conditionalFormatting>
  <conditionalFormatting sqref="E33:E44">
    <cfRule type="expression" dxfId="46" priority="46">
      <formula>MOD(ROW(),2)=0</formula>
    </cfRule>
    <cfRule type="expression" dxfId="45" priority="47">
      <formula>MOD(COLUMN(),2)=0</formula>
    </cfRule>
  </conditionalFormatting>
  <conditionalFormatting sqref="C29:C44">
    <cfRule type="duplicateValues" dxfId="44" priority="43"/>
  </conditionalFormatting>
  <conditionalFormatting sqref="C29:C44">
    <cfRule type="duplicateValues" dxfId="43" priority="44"/>
  </conditionalFormatting>
  <conditionalFormatting sqref="C29:C44">
    <cfRule type="duplicateValues" dxfId="42" priority="45"/>
  </conditionalFormatting>
  <conditionalFormatting sqref="I3:I32">
    <cfRule type="expression" dxfId="41" priority="41">
      <formula>MOD(ROW(),2)=0</formula>
    </cfRule>
    <cfRule type="expression" dxfId="40" priority="42">
      <formula>MOD(COLUMN(),2)=0</formula>
    </cfRule>
  </conditionalFormatting>
  <conditionalFormatting sqref="I29:I32">
    <cfRule type="expression" dxfId="39" priority="39">
      <formula>MOD(ROW(),2)=0</formula>
    </cfRule>
    <cfRule type="expression" dxfId="38" priority="40">
      <formula>MOD(COLUMN(),2)=0</formula>
    </cfRule>
  </conditionalFormatting>
  <conditionalFormatting sqref="L2">
    <cfRule type="expression" dxfId="37" priority="37">
      <formula>MOD(ROW(),2)=0</formula>
    </cfRule>
    <cfRule type="expression" dxfId="36" priority="38">
      <formula>MOD(COLUMN(),2)=0</formula>
    </cfRule>
  </conditionalFormatting>
  <conditionalFormatting sqref="M2">
    <cfRule type="expression" dxfId="35" priority="35">
      <formula>MOD(ROW(),2)=0</formula>
    </cfRule>
    <cfRule type="expression" dxfId="34" priority="36">
      <formula>MOD(COLUMN(),2)=0</formula>
    </cfRule>
  </conditionalFormatting>
  <conditionalFormatting sqref="T31">
    <cfRule type="expression" dxfId="33" priority="33">
      <formula>MOD(ROW(),2)=0</formula>
    </cfRule>
    <cfRule type="expression" dxfId="32" priority="34">
      <formula>MOD(COLUMN(),2)=0</formula>
    </cfRule>
  </conditionalFormatting>
  <conditionalFormatting sqref="T28">
    <cfRule type="expression" dxfId="31" priority="31">
      <formula>MOD(ROW(),2)=0</formula>
    </cfRule>
    <cfRule type="expression" dxfId="30" priority="32">
      <formula>MOD(COLUMN(),2)=0</formula>
    </cfRule>
  </conditionalFormatting>
  <conditionalFormatting sqref="O34">
    <cfRule type="expression" dxfId="29" priority="29">
      <formula>MOD(ROW(),2)=0</formula>
    </cfRule>
    <cfRule type="expression" dxfId="28" priority="30">
      <formula>MOD(COLUMN(),2)=0</formula>
    </cfRule>
  </conditionalFormatting>
  <conditionalFormatting sqref="P34">
    <cfRule type="expression" dxfId="27" priority="27">
      <formula>MOD(ROW(),2)=0</formula>
    </cfRule>
    <cfRule type="expression" dxfId="26" priority="28">
      <formula>MOD(COLUMN(),2)=0</formula>
    </cfRule>
  </conditionalFormatting>
  <conditionalFormatting sqref="Q34">
    <cfRule type="expression" dxfId="25" priority="25">
      <formula>MOD(ROW(),2)=0</formula>
    </cfRule>
    <cfRule type="expression" dxfId="24" priority="26">
      <formula>MOD(COLUMN(),2)=0</formula>
    </cfRule>
  </conditionalFormatting>
  <conditionalFormatting sqref="S3:S33 S35:S54">
    <cfRule type="expression" dxfId="23" priority="23">
      <formula>MOD(ROW(),2)=0</formula>
    </cfRule>
    <cfRule type="expression" dxfId="22" priority="24">
      <formula>MOD(COLUMN(),2)=0</formula>
    </cfRule>
  </conditionalFormatting>
  <conditionalFormatting sqref="S2">
    <cfRule type="expression" dxfId="21" priority="21">
      <formula>MOD(ROW(),2)=0</formula>
    </cfRule>
    <cfRule type="expression" dxfId="20" priority="22">
      <formula>MOD(COLUMN(),2)=0</formula>
    </cfRule>
  </conditionalFormatting>
  <conditionalFormatting sqref="S34">
    <cfRule type="expression" dxfId="19" priority="19">
      <formula>MOD(ROW(),2)=0</formula>
    </cfRule>
    <cfRule type="expression" dxfId="18" priority="20">
      <formula>MOD(COLUMN(),2)=0</formula>
    </cfRule>
  </conditionalFormatting>
  <conditionalFormatting sqref="S34">
    <cfRule type="expression" dxfId="17" priority="17">
      <formula>MOD(ROW(),2)=0</formula>
    </cfRule>
    <cfRule type="expression" dxfId="16" priority="18">
      <formula>MOD(COLUMN(),2)=0</formula>
    </cfRule>
  </conditionalFormatting>
  <conditionalFormatting sqref="AG3:AG33 AH3:AH32">
    <cfRule type="expression" dxfId="15" priority="15">
      <formula>MOD(ROW(),2)=0</formula>
    </cfRule>
    <cfRule type="expression" dxfId="14" priority="16">
      <formula>MOD(COLUMN(),2)=0</formula>
    </cfRule>
  </conditionalFormatting>
  <conditionalFormatting sqref="E10:E28">
    <cfRule type="expression" dxfId="13" priority="13">
      <formula>MOD(ROW(),2)=0</formula>
    </cfRule>
    <cfRule type="expression" dxfId="12" priority="14">
      <formula>MOD(COLUMN(),2)=0</formula>
    </cfRule>
  </conditionalFormatting>
  <conditionalFormatting sqref="E3:E28">
    <cfRule type="expression" dxfId="11" priority="11">
      <formula>MOD(ROW(),2)=0</formula>
    </cfRule>
    <cfRule type="expression" dxfId="10" priority="12">
      <formula>MOD(COLUMN(),2)=0</formula>
    </cfRule>
  </conditionalFormatting>
  <conditionalFormatting sqref="E29:E32">
    <cfRule type="expression" dxfId="9" priority="9">
      <formula>MOD(ROW(),2)=0</formula>
    </cfRule>
    <cfRule type="expression" dxfId="8" priority="10">
      <formula>MOD(COLUMN(),2)=0</formula>
    </cfRule>
  </conditionalFormatting>
  <conditionalFormatting sqref="E29:E32">
    <cfRule type="expression" dxfId="7" priority="7">
      <formula>MOD(ROW(),2)=0</formula>
    </cfRule>
    <cfRule type="expression" dxfId="6" priority="8">
      <formula>MOD(COLUMN(),2)=0</formula>
    </cfRule>
  </conditionalFormatting>
  <conditionalFormatting sqref="AP3">
    <cfRule type="expression" dxfId="5" priority="1">
      <formula>MOD(ROW(),2)=0</formula>
    </cfRule>
    <cfRule type="expression" dxfId="4" priority="2">
      <formula>MOD(COLUMN(),2)=0</formula>
    </cfRule>
  </conditionalFormatting>
  <conditionalFormatting sqref="AP3">
    <cfRule type="duplicateValues" dxfId="3" priority="3"/>
  </conditionalFormatting>
  <conditionalFormatting sqref="AP3">
    <cfRule type="duplicateValues" dxfId="2" priority="4"/>
  </conditionalFormatting>
  <conditionalFormatting sqref="AP3">
    <cfRule type="duplicateValues" dxfId="1" priority="5"/>
  </conditionalFormatting>
  <conditionalFormatting sqref="AP3">
    <cfRule type="duplicateValues" dxfId="0" priority="6"/>
  </conditionalFormatting>
  <pageMargins left="0.28000000000000003" right="7.0000000000000007E-2" top="0.41" bottom="0.39" header="0.24" footer="0.24"/>
  <pageSetup paperSize="9" scale="5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1403_11_CP</vt:lpstr>
      <vt:lpstr>'1403_11_CP'!Print_Area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A_mini</dc:creator>
  <cp:lastModifiedBy>A_mini</cp:lastModifiedBy>
  <dcterms:created xsi:type="dcterms:W3CDTF">2025-09-05T07:01:05Z</dcterms:created>
  <dcterms:modified xsi:type="dcterms:W3CDTF">2025-09-05T07:07:20Z</dcterms:modified>
</cp:coreProperties>
</file>