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_mini\Desktop\"/>
    </mc:Choice>
  </mc:AlternateContent>
  <workbookProtection workbookAlgorithmName="SHA-512" workbookHashValue="lIixh0cetEaDa06FlPqIBxzL6TP0upesW/rM84/khHoJRrc8PNuziGu6J2I95QED0u6DCWHfPmVdQAjOI0q7Kw==" workbookSaltValue="LW1KEYvYQcwWy68zfB6TlQ==" workbookSpinCount="100000" lockStructure="1"/>
  <bookViews>
    <workbookView xWindow="0" yWindow="0" windowWidth="20490" windowHeight="7620"/>
  </bookViews>
  <sheets>
    <sheet name="1403_11_KG_ICDL" sheetId="1" r:id="rId1"/>
  </sheets>
  <externalReferences>
    <externalReference r:id="rId2"/>
  </externalReferences>
  <definedNames>
    <definedName name="_xlnm._FilterDatabase" localSheetId="0" hidden="1">'1403_11_KG_ICDL'!$AM$1:$AM$269</definedName>
    <definedName name="_xlnm.Print_Area" localSheetId="0">'1403_11_KG_ICDL'!$A$1:$AL$159</definedName>
    <definedName name="_xlnm.Print_Titles" localSheetId="0">'1403_11_KG_ICDL'!$1:$2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70" i="1" l="1"/>
  <c r="AN169" i="1"/>
  <c r="AN168" i="1"/>
  <c r="AN167" i="1"/>
  <c r="AN166" i="1"/>
  <c r="AN165" i="1"/>
  <c r="AN164" i="1"/>
  <c r="AN163" i="1"/>
  <c r="AN162" i="1"/>
  <c r="F162" i="1"/>
  <c r="AK161" i="1"/>
  <c r="AN161" i="1" s="1"/>
  <c r="AF161" i="1"/>
  <c r="A161" i="1"/>
  <c r="AN160" i="1"/>
  <c r="AK160" i="1"/>
  <c r="AF160" i="1"/>
  <c r="F160" i="1"/>
  <c r="AG160" i="1" s="1"/>
  <c r="AK159" i="1"/>
  <c r="AN159" i="1" s="1"/>
  <c r="AF159" i="1"/>
  <c r="F159" i="1"/>
  <c r="AG159" i="1" s="1"/>
  <c r="AN158" i="1"/>
  <c r="AK158" i="1"/>
  <c r="AG158" i="1"/>
  <c r="AF158" i="1"/>
  <c r="F158" i="1"/>
  <c r="AK157" i="1"/>
  <c r="AN157" i="1" s="1"/>
  <c r="AG157" i="1"/>
  <c r="AF157" i="1"/>
  <c r="F157" i="1"/>
  <c r="AN156" i="1"/>
  <c r="AK156" i="1"/>
  <c r="R156" i="1"/>
  <c r="Q156" i="1"/>
  <c r="P156" i="1"/>
  <c r="O156" i="1"/>
  <c r="N156" i="1"/>
  <c r="M156" i="1"/>
  <c r="L156" i="1"/>
  <c r="K156" i="1"/>
  <c r="F156" i="1"/>
  <c r="AG156" i="1" s="1"/>
  <c r="AN155" i="1"/>
  <c r="AK155" i="1"/>
  <c r="AF155" i="1"/>
  <c r="F155" i="1"/>
  <c r="AG155" i="1" s="1"/>
  <c r="AK154" i="1"/>
  <c r="AN154" i="1" s="1"/>
  <c r="AG154" i="1"/>
  <c r="AF154" i="1"/>
  <c r="F154" i="1"/>
  <c r="AN153" i="1"/>
  <c r="AK153" i="1"/>
  <c r="AF153" i="1"/>
  <c r="F153" i="1"/>
  <c r="AG153" i="1" s="1"/>
  <c r="AK152" i="1"/>
  <c r="AN152" i="1" s="1"/>
  <c r="AG152" i="1"/>
  <c r="AF152" i="1"/>
  <c r="F152" i="1"/>
  <c r="AN151" i="1"/>
  <c r="AK151" i="1"/>
  <c r="AF151" i="1"/>
  <c r="F151" i="1"/>
  <c r="AG151" i="1" s="1"/>
  <c r="AK150" i="1"/>
  <c r="AN150" i="1" s="1"/>
  <c r="AG150" i="1"/>
  <c r="AF150" i="1"/>
  <c r="F150" i="1"/>
  <c r="AK149" i="1"/>
  <c r="AN149" i="1" s="1"/>
  <c r="AG149" i="1"/>
  <c r="AF149" i="1"/>
  <c r="F149" i="1"/>
  <c r="AN148" i="1"/>
  <c r="AK148" i="1"/>
  <c r="AF148" i="1"/>
  <c r="F148" i="1"/>
  <c r="AG148" i="1" s="1"/>
  <c r="AK147" i="1"/>
  <c r="AN147" i="1" s="1"/>
  <c r="AG147" i="1"/>
  <c r="AF147" i="1"/>
  <c r="F147" i="1"/>
  <c r="AK146" i="1"/>
  <c r="AN146" i="1" s="1"/>
  <c r="AF146" i="1"/>
  <c r="F146" i="1"/>
  <c r="AG146" i="1" s="1"/>
  <c r="AN145" i="1"/>
  <c r="AK145" i="1"/>
  <c r="AG145" i="1"/>
  <c r="AF145" i="1"/>
  <c r="F145" i="1"/>
  <c r="AK144" i="1"/>
  <c r="AN144" i="1" s="1"/>
  <c r="AF144" i="1"/>
  <c r="F144" i="1"/>
  <c r="AG144" i="1" s="1"/>
  <c r="AN143" i="1"/>
  <c r="AK143" i="1"/>
  <c r="AF143" i="1"/>
  <c r="F143" i="1"/>
  <c r="AG143" i="1" s="1"/>
  <c r="AN142" i="1"/>
  <c r="AK142" i="1"/>
  <c r="AG142" i="1"/>
  <c r="AF142" i="1"/>
  <c r="F142" i="1"/>
  <c r="AK141" i="1"/>
  <c r="AN141" i="1" s="1"/>
  <c r="AG141" i="1"/>
  <c r="AF141" i="1"/>
  <c r="F141" i="1"/>
  <c r="AN140" i="1"/>
  <c r="AK140" i="1"/>
  <c r="AF140" i="1"/>
  <c r="F140" i="1"/>
  <c r="AG140" i="1" s="1"/>
  <c r="AN139" i="1"/>
  <c r="AK139" i="1"/>
  <c r="AG139" i="1"/>
  <c r="AF139" i="1"/>
  <c r="F139" i="1"/>
  <c r="AK138" i="1"/>
  <c r="AN138" i="1" s="1"/>
  <c r="AF138" i="1"/>
  <c r="F138" i="1"/>
  <c r="AG138" i="1" s="1"/>
  <c r="AN137" i="1"/>
  <c r="AK137" i="1"/>
  <c r="AF137" i="1"/>
  <c r="F137" i="1"/>
  <c r="AG137" i="1" s="1"/>
  <c r="AK136" i="1"/>
  <c r="AN136" i="1" s="1"/>
  <c r="AG136" i="1"/>
  <c r="AF136" i="1"/>
  <c r="F136" i="1"/>
  <c r="AN135" i="1"/>
  <c r="AK135" i="1"/>
  <c r="AF135" i="1"/>
  <c r="F135" i="1"/>
  <c r="AG135" i="1" s="1"/>
  <c r="AN134" i="1"/>
  <c r="AK134" i="1"/>
  <c r="AG134" i="1"/>
  <c r="AF134" i="1"/>
  <c r="F134" i="1"/>
  <c r="AK133" i="1"/>
  <c r="AN133" i="1" s="1"/>
  <c r="AF133" i="1"/>
  <c r="F133" i="1"/>
  <c r="AG133" i="1" s="1"/>
  <c r="AN132" i="1"/>
  <c r="AK132" i="1"/>
  <c r="AG132" i="1"/>
  <c r="AF132" i="1"/>
  <c r="F132" i="1"/>
  <c r="AK131" i="1"/>
  <c r="AN131" i="1" s="1"/>
  <c r="AF131" i="1"/>
  <c r="F131" i="1"/>
  <c r="AG131" i="1" s="1"/>
  <c r="AN130" i="1"/>
  <c r="AK130" i="1"/>
  <c r="AF130" i="1"/>
  <c r="F130" i="1"/>
  <c r="AG130" i="1" s="1"/>
  <c r="AN129" i="1"/>
  <c r="AK129" i="1"/>
  <c r="AG129" i="1"/>
  <c r="AF129" i="1"/>
  <c r="F129" i="1"/>
  <c r="AK128" i="1"/>
  <c r="AN128" i="1" s="1"/>
  <c r="AF128" i="1"/>
  <c r="F128" i="1"/>
  <c r="AG128" i="1" s="1"/>
  <c r="AN127" i="1"/>
  <c r="AK127" i="1"/>
  <c r="AF127" i="1"/>
  <c r="F127" i="1"/>
  <c r="AG127" i="1" s="1"/>
  <c r="AK126" i="1"/>
  <c r="AN126" i="1" s="1"/>
  <c r="AG126" i="1"/>
  <c r="AF126" i="1"/>
  <c r="F126" i="1"/>
  <c r="AN125" i="1"/>
  <c r="AK125" i="1"/>
  <c r="AF125" i="1"/>
  <c r="F125" i="1"/>
  <c r="AG125" i="1" s="1"/>
  <c r="AN124" i="1"/>
  <c r="AK124" i="1"/>
  <c r="AF124" i="1"/>
  <c r="F124" i="1"/>
  <c r="AG124" i="1" s="1"/>
  <c r="AN123" i="1"/>
  <c r="AK123" i="1"/>
  <c r="AG123" i="1"/>
  <c r="AF123" i="1"/>
  <c r="F123" i="1"/>
  <c r="AK122" i="1"/>
  <c r="AN122" i="1" s="1"/>
  <c r="AG122" i="1"/>
  <c r="AF122" i="1"/>
  <c r="F122" i="1"/>
  <c r="AN121" i="1"/>
  <c r="AK121" i="1"/>
  <c r="AF121" i="1"/>
  <c r="F121" i="1"/>
  <c r="AG121" i="1" s="1"/>
  <c r="AN120" i="1"/>
  <c r="AK120" i="1"/>
  <c r="AF120" i="1"/>
  <c r="F120" i="1"/>
  <c r="AG120" i="1" s="1"/>
  <c r="AK119" i="1"/>
  <c r="AN119" i="1" s="1"/>
  <c r="AG119" i="1"/>
  <c r="AF119" i="1"/>
  <c r="F119" i="1"/>
  <c r="AN118" i="1"/>
  <c r="AK118" i="1"/>
  <c r="AF118" i="1"/>
  <c r="F118" i="1"/>
  <c r="AG118" i="1" s="1"/>
  <c r="AN117" i="1"/>
  <c r="AK117" i="1"/>
  <c r="AG117" i="1"/>
  <c r="AF117" i="1"/>
  <c r="F117" i="1"/>
  <c r="AK116" i="1"/>
  <c r="AN116" i="1" s="1"/>
  <c r="AG116" i="1"/>
  <c r="AF116" i="1"/>
  <c r="F116" i="1"/>
  <c r="AN115" i="1"/>
  <c r="AK115" i="1"/>
  <c r="AF115" i="1"/>
  <c r="F115" i="1"/>
  <c r="AG115" i="1" s="1"/>
  <c r="AN114" i="1"/>
  <c r="AK114" i="1"/>
  <c r="AF114" i="1"/>
  <c r="F114" i="1"/>
  <c r="AG114" i="1" s="1"/>
  <c r="AK113" i="1"/>
  <c r="AN113" i="1" s="1"/>
  <c r="AG113" i="1"/>
  <c r="AF113" i="1"/>
  <c r="F113" i="1"/>
  <c r="AN112" i="1"/>
  <c r="AK112" i="1"/>
  <c r="AF112" i="1"/>
  <c r="F112" i="1"/>
  <c r="AG112" i="1" s="1"/>
  <c r="AK111" i="1"/>
  <c r="AN111" i="1" s="1"/>
  <c r="AG111" i="1"/>
  <c r="AF111" i="1"/>
  <c r="F111" i="1"/>
  <c r="AN110" i="1"/>
  <c r="AK110" i="1"/>
  <c r="AF110" i="1"/>
  <c r="F110" i="1"/>
  <c r="AG110" i="1" s="1"/>
  <c r="AN109" i="1"/>
  <c r="AK109" i="1"/>
  <c r="AG109" i="1"/>
  <c r="AF109" i="1"/>
  <c r="F109" i="1"/>
  <c r="AK108" i="1"/>
  <c r="AN108" i="1" s="1"/>
  <c r="AG108" i="1"/>
  <c r="AF108" i="1"/>
  <c r="F108" i="1"/>
  <c r="AN107" i="1"/>
  <c r="AK107" i="1"/>
  <c r="AF107" i="1"/>
  <c r="F107" i="1"/>
  <c r="AG107" i="1" s="1"/>
  <c r="AK106" i="1"/>
  <c r="AN106" i="1" s="1"/>
  <c r="AG106" i="1"/>
  <c r="AF106" i="1"/>
  <c r="F106" i="1"/>
  <c r="AK105" i="1"/>
  <c r="AN105" i="1" s="1"/>
  <c r="AG105" i="1"/>
  <c r="AF105" i="1"/>
  <c r="F105" i="1"/>
  <c r="AN104" i="1"/>
  <c r="AK104" i="1"/>
  <c r="AF104" i="1"/>
  <c r="F104" i="1"/>
  <c r="AG104" i="1" s="1"/>
  <c r="AK103" i="1"/>
  <c r="AN103" i="1" s="1"/>
  <c r="AG103" i="1"/>
  <c r="AF103" i="1"/>
  <c r="F103" i="1"/>
  <c r="AK102" i="1"/>
  <c r="AN102" i="1" s="1"/>
  <c r="AG102" i="1"/>
  <c r="AF102" i="1"/>
  <c r="F102" i="1"/>
  <c r="AN101" i="1"/>
  <c r="AK101" i="1"/>
  <c r="AF101" i="1"/>
  <c r="F101" i="1"/>
  <c r="AG101" i="1" s="1"/>
  <c r="AN100" i="1"/>
  <c r="AK100" i="1"/>
  <c r="AG100" i="1"/>
  <c r="AF100" i="1"/>
  <c r="F100" i="1"/>
  <c r="AK99" i="1"/>
  <c r="AN99" i="1" s="1"/>
  <c r="AF99" i="1"/>
  <c r="F99" i="1"/>
  <c r="AG99" i="1" s="1"/>
  <c r="AN98" i="1"/>
  <c r="AK98" i="1"/>
  <c r="AG98" i="1"/>
  <c r="AF98" i="1"/>
  <c r="F98" i="1"/>
  <c r="AK97" i="1"/>
  <c r="AN97" i="1" s="1"/>
  <c r="AF97" i="1"/>
  <c r="F97" i="1"/>
  <c r="AG97" i="1" s="1"/>
  <c r="AN96" i="1"/>
  <c r="AK96" i="1"/>
  <c r="AF96" i="1"/>
  <c r="F96" i="1"/>
  <c r="AG96" i="1" s="1"/>
  <c r="AK95" i="1"/>
  <c r="AN95" i="1" s="1"/>
  <c r="AG95" i="1"/>
  <c r="AF95" i="1"/>
  <c r="F95" i="1"/>
  <c r="AN94" i="1"/>
  <c r="AK94" i="1"/>
  <c r="AF94" i="1"/>
  <c r="F94" i="1"/>
  <c r="AG94" i="1" s="1"/>
  <c r="AK93" i="1"/>
  <c r="AN93" i="1" s="1"/>
  <c r="AG93" i="1"/>
  <c r="AF93" i="1"/>
  <c r="F93" i="1"/>
  <c r="AN92" i="1"/>
  <c r="AK92" i="1"/>
  <c r="AF92" i="1"/>
  <c r="F92" i="1"/>
  <c r="AG92" i="1" s="1"/>
  <c r="AK91" i="1"/>
  <c r="AN91" i="1" s="1"/>
  <c r="AG91" i="1"/>
  <c r="AF91" i="1"/>
  <c r="F91" i="1"/>
  <c r="AK90" i="1"/>
  <c r="AN90" i="1" s="1"/>
  <c r="AF90" i="1"/>
  <c r="F90" i="1"/>
  <c r="AG90" i="1" s="1"/>
  <c r="AN89" i="1"/>
  <c r="AK89" i="1"/>
  <c r="AG89" i="1"/>
  <c r="AF89" i="1"/>
  <c r="F89" i="1"/>
  <c r="AK88" i="1"/>
  <c r="AN88" i="1" s="1"/>
  <c r="AF88" i="1"/>
  <c r="F88" i="1"/>
  <c r="AG88" i="1" s="1"/>
  <c r="AN87" i="1"/>
  <c r="AK87" i="1"/>
  <c r="AF87" i="1"/>
  <c r="F87" i="1"/>
  <c r="AG87" i="1" s="1"/>
  <c r="AK86" i="1"/>
  <c r="AN86" i="1" s="1"/>
  <c r="AG86" i="1"/>
  <c r="AF86" i="1"/>
  <c r="F86" i="1"/>
  <c r="AK85" i="1"/>
  <c r="AN85" i="1" s="1"/>
  <c r="AF85" i="1"/>
  <c r="F85" i="1"/>
  <c r="AG85" i="1" s="1"/>
  <c r="AN84" i="1"/>
  <c r="AK84" i="1"/>
  <c r="AF84" i="1"/>
  <c r="F84" i="1"/>
  <c r="AG84" i="1" s="1"/>
  <c r="AK83" i="1"/>
  <c r="AN83" i="1" s="1"/>
  <c r="AG83" i="1"/>
  <c r="AF83" i="1"/>
  <c r="F83" i="1"/>
  <c r="AK82" i="1"/>
  <c r="AN82" i="1" s="1"/>
  <c r="AF82" i="1"/>
  <c r="F82" i="1"/>
  <c r="AG82" i="1" s="1"/>
  <c r="AN81" i="1"/>
  <c r="AK81" i="1"/>
  <c r="AF81" i="1"/>
  <c r="F81" i="1"/>
  <c r="AG81" i="1" s="1"/>
  <c r="AK80" i="1"/>
  <c r="AN80" i="1" s="1"/>
  <c r="AG80" i="1"/>
  <c r="AF80" i="1"/>
  <c r="F80" i="1"/>
  <c r="AN79" i="1"/>
  <c r="AK79" i="1"/>
  <c r="AF79" i="1"/>
  <c r="F79" i="1"/>
  <c r="AG79" i="1" s="1"/>
  <c r="AN78" i="1"/>
  <c r="AK78" i="1"/>
  <c r="AF78" i="1"/>
  <c r="F78" i="1"/>
  <c r="AG78" i="1" s="1"/>
  <c r="AK77" i="1"/>
  <c r="AN77" i="1" s="1"/>
  <c r="AG77" i="1"/>
  <c r="AF77" i="1"/>
  <c r="F77" i="1"/>
  <c r="AK76" i="1"/>
  <c r="AN76" i="1" s="1"/>
  <c r="AG76" i="1"/>
  <c r="AF76" i="1"/>
  <c r="F76" i="1"/>
  <c r="AN75" i="1"/>
  <c r="AK75" i="1"/>
  <c r="AF75" i="1"/>
  <c r="F75" i="1"/>
  <c r="AG75" i="1" s="1"/>
  <c r="AN74" i="1"/>
  <c r="AK74" i="1"/>
  <c r="AF74" i="1"/>
  <c r="F74" i="1"/>
  <c r="AG74" i="1" s="1"/>
  <c r="AK73" i="1"/>
  <c r="AN73" i="1" s="1"/>
  <c r="AG73" i="1"/>
  <c r="AF73" i="1"/>
  <c r="F73" i="1"/>
  <c r="AK72" i="1"/>
  <c r="AN72" i="1" s="1"/>
  <c r="AF72" i="1"/>
  <c r="F72" i="1"/>
  <c r="AG72" i="1" s="1"/>
  <c r="AN71" i="1"/>
  <c r="AK71" i="1"/>
  <c r="AG71" i="1"/>
  <c r="AF71" i="1"/>
  <c r="F71" i="1"/>
  <c r="AK70" i="1"/>
  <c r="AN70" i="1" s="1"/>
  <c r="AG70" i="1"/>
  <c r="AF70" i="1"/>
  <c r="F70" i="1"/>
  <c r="AN69" i="1"/>
  <c r="AK69" i="1"/>
  <c r="AF69" i="1"/>
  <c r="F69" i="1"/>
  <c r="AG69" i="1" s="1"/>
  <c r="AN68" i="1"/>
  <c r="AK68" i="1"/>
  <c r="AG68" i="1"/>
  <c r="AF68" i="1"/>
  <c r="F68" i="1"/>
  <c r="AK67" i="1"/>
  <c r="AN67" i="1" s="1"/>
  <c r="AG67" i="1"/>
  <c r="AF67" i="1"/>
  <c r="F67" i="1"/>
  <c r="AN66" i="1"/>
  <c r="AK66" i="1"/>
  <c r="AF66" i="1"/>
  <c r="F66" i="1"/>
  <c r="AG66" i="1" s="1"/>
  <c r="AN65" i="1"/>
  <c r="AK65" i="1"/>
  <c r="AF65" i="1"/>
  <c r="F65" i="1"/>
  <c r="AG65" i="1" s="1"/>
  <c r="AK64" i="1"/>
  <c r="AN64" i="1" s="1"/>
  <c r="AG64" i="1"/>
  <c r="AF64" i="1"/>
  <c r="F64" i="1"/>
  <c r="AK63" i="1"/>
  <c r="AN63" i="1" s="1"/>
  <c r="AF63" i="1"/>
  <c r="F63" i="1"/>
  <c r="AG63" i="1" s="1"/>
  <c r="AN62" i="1"/>
  <c r="AK62" i="1"/>
  <c r="AG62" i="1"/>
  <c r="AF62" i="1"/>
  <c r="F62" i="1"/>
  <c r="AK61" i="1"/>
  <c r="AN61" i="1" s="1"/>
  <c r="AF61" i="1"/>
  <c r="F61" i="1"/>
  <c r="AG61" i="1" s="1"/>
  <c r="AN60" i="1"/>
  <c r="AK60" i="1"/>
  <c r="AG60" i="1"/>
  <c r="AF60" i="1"/>
  <c r="F60" i="1"/>
  <c r="AK59" i="1"/>
  <c r="AN59" i="1" s="1"/>
  <c r="AG59" i="1"/>
  <c r="AF59" i="1"/>
  <c r="F59" i="1"/>
  <c r="AN58" i="1"/>
  <c r="AK58" i="1"/>
  <c r="AF58" i="1"/>
  <c r="F58" i="1"/>
  <c r="AG58" i="1" s="1"/>
  <c r="AK57" i="1"/>
  <c r="AN57" i="1" s="1"/>
  <c r="AG57" i="1"/>
  <c r="AF57" i="1"/>
  <c r="F57" i="1"/>
  <c r="AK56" i="1"/>
  <c r="AN56" i="1" s="1"/>
  <c r="AG56" i="1"/>
  <c r="AF56" i="1"/>
  <c r="F56" i="1"/>
  <c r="AN55" i="1"/>
  <c r="AK55" i="1"/>
  <c r="AF55" i="1"/>
  <c r="F55" i="1"/>
  <c r="AG55" i="1" s="1"/>
  <c r="AK54" i="1"/>
  <c r="AN54" i="1" s="1"/>
  <c r="AG54" i="1"/>
  <c r="AF54" i="1"/>
  <c r="F54" i="1"/>
  <c r="AK53" i="1"/>
  <c r="AN53" i="1" s="1"/>
  <c r="AF53" i="1"/>
  <c r="F53" i="1"/>
  <c r="AG53" i="1" s="1"/>
  <c r="AN52" i="1"/>
  <c r="AK52" i="1"/>
  <c r="AG52" i="1"/>
  <c r="AF52" i="1"/>
  <c r="F52" i="1"/>
  <c r="AK51" i="1"/>
  <c r="AN51" i="1" s="1"/>
  <c r="AG51" i="1"/>
  <c r="AF51" i="1"/>
  <c r="F51" i="1"/>
  <c r="AN50" i="1"/>
  <c r="AK50" i="1"/>
  <c r="AF50" i="1"/>
  <c r="F50" i="1"/>
  <c r="AG50" i="1" s="1"/>
  <c r="AN49" i="1"/>
  <c r="AK49" i="1"/>
  <c r="AF49" i="1"/>
  <c r="F49" i="1"/>
  <c r="AG49" i="1" s="1"/>
  <c r="AK48" i="1"/>
  <c r="AN48" i="1" s="1"/>
  <c r="AG48" i="1"/>
  <c r="AF48" i="1"/>
  <c r="F48" i="1"/>
  <c r="AN47" i="1"/>
  <c r="AK47" i="1"/>
  <c r="AF47" i="1"/>
  <c r="F47" i="1"/>
  <c r="AG47" i="1" s="1"/>
  <c r="AK46" i="1"/>
  <c r="AN46" i="1" s="1"/>
  <c r="AG46" i="1"/>
  <c r="AF46" i="1"/>
  <c r="F46" i="1"/>
  <c r="AK45" i="1"/>
  <c r="AN45" i="1" s="1"/>
  <c r="AG45" i="1"/>
  <c r="AF45" i="1"/>
  <c r="F45" i="1"/>
  <c r="AN44" i="1"/>
  <c r="AK44" i="1"/>
  <c r="AF44" i="1"/>
  <c r="F44" i="1"/>
  <c r="AG44" i="1" s="1"/>
  <c r="AK43" i="1"/>
  <c r="AN43" i="1" s="1"/>
  <c r="AG43" i="1"/>
  <c r="AF43" i="1"/>
  <c r="F43" i="1"/>
  <c r="AK42" i="1"/>
  <c r="AN42" i="1" s="1"/>
  <c r="AF42" i="1"/>
  <c r="F42" i="1"/>
  <c r="AG42" i="1" s="1"/>
  <c r="AN41" i="1"/>
  <c r="AK41" i="1"/>
  <c r="AF41" i="1"/>
  <c r="F41" i="1"/>
  <c r="AG41" i="1" s="1"/>
  <c r="AK40" i="1"/>
  <c r="AN40" i="1" s="1"/>
  <c r="AG40" i="1"/>
  <c r="AF40" i="1"/>
  <c r="F40" i="1"/>
  <c r="AK39" i="1"/>
  <c r="AN39" i="1" s="1"/>
  <c r="AF39" i="1"/>
  <c r="F39" i="1"/>
  <c r="AG39" i="1" s="1"/>
  <c r="AN38" i="1"/>
  <c r="AK38" i="1"/>
  <c r="AG38" i="1"/>
  <c r="AF38" i="1"/>
  <c r="F38" i="1"/>
  <c r="AK37" i="1"/>
  <c r="AN37" i="1" s="1"/>
  <c r="AF37" i="1"/>
  <c r="F37" i="1"/>
  <c r="AG37" i="1" s="1"/>
  <c r="AN36" i="1"/>
  <c r="AK36" i="1"/>
  <c r="AF36" i="1"/>
  <c r="F36" i="1"/>
  <c r="AG36" i="1" s="1"/>
  <c r="AN35" i="1"/>
  <c r="AK35" i="1"/>
  <c r="AG35" i="1"/>
  <c r="AF35" i="1"/>
  <c r="F35" i="1"/>
  <c r="AK34" i="1"/>
  <c r="AN34" i="1" s="1"/>
  <c r="AF34" i="1"/>
  <c r="F34" i="1"/>
  <c r="AG34" i="1" s="1"/>
  <c r="AN33" i="1"/>
  <c r="AK33" i="1"/>
  <c r="AG33" i="1"/>
  <c r="AF33" i="1"/>
  <c r="F33" i="1"/>
  <c r="AK32" i="1"/>
  <c r="AN32" i="1" s="1"/>
  <c r="AF32" i="1"/>
  <c r="F32" i="1"/>
  <c r="AG32" i="1" s="1"/>
  <c r="AN31" i="1"/>
  <c r="AK31" i="1"/>
  <c r="AF31" i="1"/>
  <c r="F31" i="1"/>
  <c r="AG31" i="1" s="1"/>
  <c r="AN30" i="1"/>
  <c r="AK30" i="1"/>
  <c r="AG30" i="1"/>
  <c r="AF30" i="1"/>
  <c r="F30" i="1"/>
  <c r="AK29" i="1"/>
  <c r="AN29" i="1" s="1"/>
  <c r="AG29" i="1"/>
  <c r="AF29" i="1"/>
  <c r="F29" i="1"/>
  <c r="AK28" i="1"/>
  <c r="AN28" i="1" s="1"/>
  <c r="AF28" i="1"/>
  <c r="F28" i="1"/>
  <c r="AG28" i="1" s="1"/>
  <c r="AN27" i="1"/>
  <c r="AK27" i="1"/>
  <c r="AG27" i="1"/>
  <c r="AF27" i="1"/>
  <c r="F27" i="1"/>
  <c r="AK26" i="1"/>
  <c r="AN26" i="1" s="1"/>
  <c r="AF26" i="1"/>
  <c r="F26" i="1"/>
  <c r="AG26" i="1" s="1"/>
  <c r="AN25" i="1"/>
  <c r="AK25" i="1"/>
  <c r="AF25" i="1"/>
  <c r="F25" i="1"/>
  <c r="AG25" i="1" s="1"/>
  <c r="AN24" i="1"/>
  <c r="AK24" i="1"/>
  <c r="AG24" i="1"/>
  <c r="AF24" i="1"/>
  <c r="F24" i="1"/>
  <c r="AK23" i="1"/>
  <c r="AN23" i="1" s="1"/>
  <c r="AF23" i="1"/>
  <c r="F23" i="1"/>
  <c r="AG23" i="1" s="1"/>
  <c r="AN22" i="1"/>
  <c r="AK22" i="1"/>
  <c r="AF22" i="1"/>
  <c r="F22" i="1"/>
  <c r="AG22" i="1" s="1"/>
  <c r="AN21" i="1"/>
  <c r="AK21" i="1"/>
  <c r="AG21" i="1"/>
  <c r="AF21" i="1"/>
  <c r="F21" i="1"/>
  <c r="AK20" i="1"/>
  <c r="AN20" i="1" s="1"/>
  <c r="AG20" i="1"/>
  <c r="AF20" i="1"/>
  <c r="F20" i="1"/>
  <c r="AK19" i="1"/>
  <c r="AN19" i="1" s="1"/>
  <c r="AF19" i="1"/>
  <c r="F19" i="1"/>
  <c r="AG19" i="1" s="1"/>
  <c r="AN18" i="1"/>
  <c r="AK18" i="1"/>
  <c r="AG18" i="1"/>
  <c r="AF18" i="1"/>
  <c r="F18" i="1"/>
  <c r="AK17" i="1"/>
  <c r="AN17" i="1" s="1"/>
  <c r="AG17" i="1"/>
  <c r="AF17" i="1"/>
  <c r="F17" i="1"/>
  <c r="AN16" i="1"/>
  <c r="AK16" i="1"/>
  <c r="AF16" i="1"/>
  <c r="F16" i="1"/>
  <c r="AG16" i="1" s="1"/>
  <c r="AN15" i="1"/>
  <c r="AK15" i="1"/>
  <c r="AG15" i="1"/>
  <c r="AF15" i="1"/>
  <c r="F15" i="1"/>
  <c r="AP14" i="1"/>
  <c r="AN14" i="1"/>
  <c r="AK14" i="1"/>
  <c r="AF14" i="1"/>
  <c r="F14" i="1"/>
  <c r="AG14" i="1" s="1"/>
  <c r="AP13" i="1"/>
  <c r="AK13" i="1"/>
  <c r="AN13" i="1" s="1"/>
  <c r="AG13" i="1"/>
  <c r="AF13" i="1"/>
  <c r="F13" i="1"/>
  <c r="AP12" i="1"/>
  <c r="AN12" i="1"/>
  <c r="AK12" i="1"/>
  <c r="AG12" i="1"/>
  <c r="AF12" i="1"/>
  <c r="F12" i="1"/>
  <c r="AP11" i="1"/>
  <c r="AN11" i="1"/>
  <c r="AK11" i="1"/>
  <c r="AF11" i="1"/>
  <c r="F11" i="1"/>
  <c r="AG11" i="1" s="1"/>
  <c r="AK10" i="1"/>
  <c r="AN10" i="1" s="1"/>
  <c r="AG10" i="1"/>
  <c r="AF10" i="1"/>
  <c r="F10" i="1"/>
  <c r="AN9" i="1"/>
  <c r="AK9" i="1"/>
  <c r="AF9" i="1"/>
  <c r="F9" i="1"/>
  <c r="AG9" i="1" s="1"/>
  <c r="AP8" i="1"/>
  <c r="AP10" i="1" s="1"/>
  <c r="AK8" i="1"/>
  <c r="AN8" i="1" s="1"/>
  <c r="AG8" i="1"/>
  <c r="AF8" i="1"/>
  <c r="F8" i="1"/>
  <c r="AP7" i="1"/>
  <c r="AP9" i="1" s="1"/>
  <c r="AN7" i="1"/>
  <c r="AK7" i="1"/>
  <c r="AF7" i="1"/>
  <c r="F7" i="1"/>
  <c r="AG7" i="1" s="1"/>
  <c r="AK6" i="1"/>
  <c r="AN6" i="1" s="1"/>
  <c r="AF6" i="1"/>
  <c r="F6" i="1"/>
  <c r="AG6" i="1" s="1"/>
  <c r="AN5" i="1"/>
  <c r="AK5" i="1"/>
  <c r="AG5" i="1"/>
  <c r="AF5" i="1"/>
  <c r="F5" i="1"/>
  <c r="AP4" i="1"/>
  <c r="AN4" i="1"/>
  <c r="AK4" i="1"/>
  <c r="AF4" i="1"/>
  <c r="F4" i="1"/>
  <c r="AG4" i="1" s="1"/>
  <c r="AN3" i="1"/>
  <c r="AK3" i="1"/>
  <c r="AG3" i="1"/>
  <c r="AF3" i="1"/>
  <c r="F3" i="1"/>
  <c r="AP15" i="1" l="1"/>
  <c r="AP5" i="1" s="1"/>
  <c r="AF156" i="1"/>
  <c r="F161" i="1"/>
</calcChain>
</file>

<file path=xl/sharedStrings.xml><?xml version="1.0" encoding="utf-8"?>
<sst xmlns="http://schemas.openxmlformats.org/spreadsheetml/2006/main" count="1658" uniqueCount="479">
  <si>
    <t xml:space="preserve">ليست  دانشجویان دانشگاه  زند   </t>
  </si>
  <si>
    <t>"--- کارگاه عمومی کامپیوتر ---"</t>
  </si>
  <si>
    <t xml:space="preserve">  روز _پنجشنبه_ (08:00) ( 15:00)  مقطع کارشناسي بهمن 1403</t>
  </si>
  <si>
    <t>رديف</t>
  </si>
  <si>
    <t>شماره دانشجو</t>
  </si>
  <si>
    <t>نام خانوادگی</t>
  </si>
  <si>
    <t>1404-03-22</t>
  </si>
  <si>
    <t>ساعت</t>
  </si>
  <si>
    <t>LMS_tot</t>
  </si>
  <si>
    <t>تکلیف سوم اکسل</t>
  </si>
  <si>
    <t>تکلیف دوم اکسل</t>
  </si>
  <si>
    <t>تکلیف برق</t>
  </si>
  <si>
    <t>Tak_01_word</t>
  </si>
  <si>
    <t>03_12_02</t>
  </si>
  <si>
    <t>03_12_09</t>
  </si>
  <si>
    <t>03_12_16</t>
  </si>
  <si>
    <t>03_12_23</t>
  </si>
  <si>
    <t>04-01-21</t>
  </si>
  <si>
    <t>04-01-28</t>
  </si>
  <si>
    <t>04-02-4</t>
  </si>
  <si>
    <t>04-02-11</t>
  </si>
  <si>
    <t>04-02-18</t>
  </si>
  <si>
    <t>04-02-25</t>
  </si>
  <si>
    <t>04-03-01</t>
  </si>
  <si>
    <t>04-03-08</t>
  </si>
  <si>
    <t>حضور فعال=2</t>
  </si>
  <si>
    <t>تکلیف دو مورد=2</t>
  </si>
  <si>
    <t>Proj=Word=5</t>
  </si>
  <si>
    <t>Proj=Excel=5</t>
  </si>
  <si>
    <t>MT=2</t>
  </si>
  <si>
    <t>PT=4</t>
  </si>
  <si>
    <t>Final</t>
  </si>
  <si>
    <t>جزئیات نمره  کارگاه عمومی برق</t>
  </si>
  <si>
    <t>اگر ازکامپيوتر استفاده ميکنيد با انتخاب فعال سازي  ويرايش در کادر مخصوص شماره دانشجويي وارد کنيد و اگر از گوشي استفاده ميکنيد در کادر مربوطه دبل کليک کنيد تا حالت  ويرايش ظاهر شود تا بتوانيد شماره دانشجويي وارد کنيد 
Enable Editting</t>
  </si>
  <si>
    <t>کد شناسائی</t>
  </si>
  <si>
    <t>نام</t>
  </si>
  <si>
    <t>جمع کل (حقیقی)</t>
  </si>
  <si>
    <t>اژدهاکش  آندریا</t>
  </si>
  <si>
    <t>05_0800</t>
  </si>
  <si>
    <t>16</t>
  </si>
  <si>
    <t>18</t>
  </si>
  <si>
    <t>1</t>
  </si>
  <si>
    <t>8</t>
  </si>
  <si>
    <t>لطفا شماره دانشجويي در کادر روبرو وارد کنيد</t>
  </si>
  <si>
    <t>جمله N/A#  يعني شماره دانشجويي
 غلط وارد کرده ايد</t>
  </si>
  <si>
    <t>مینا</t>
  </si>
  <si>
    <t>اقاملکی سروستانی</t>
  </si>
  <si>
    <t>اعتداری  محمدرضا</t>
  </si>
  <si>
    <t/>
  </si>
  <si>
    <t>نام و نام خانوادگي</t>
  </si>
  <si>
    <t>آندریا</t>
  </si>
  <si>
    <t>اژدهاکش</t>
  </si>
  <si>
    <t>اقاملکی سروستانی  مینا</t>
  </si>
  <si>
    <t>9</t>
  </si>
  <si>
    <t>19</t>
  </si>
  <si>
    <t>21</t>
  </si>
  <si>
    <t>28</t>
  </si>
  <si>
    <t>11</t>
  </si>
  <si>
    <t>25</t>
  </si>
  <si>
    <r>
      <t xml:space="preserve">نمره </t>
    </r>
    <r>
      <rPr>
        <b/>
        <sz val="18"/>
        <color theme="1"/>
        <rFont val="B Yagut"/>
        <charset val="178"/>
      </rPr>
      <t xml:space="preserve"> نهایی </t>
    </r>
    <r>
      <rPr>
        <b/>
        <sz val="11"/>
        <color theme="1"/>
        <rFont val="B Yagut"/>
        <charset val="178"/>
      </rPr>
      <t>دانشجو  حاصل جمع تمام اثرها  = جمعا از 20 نمره</t>
    </r>
  </si>
  <si>
    <t>نمره نهايي هنگام درج در سامانه دانشگاه حداکثر نيم نمره بسمت بالا گرد ميشود</t>
  </si>
  <si>
    <t>اميد</t>
  </si>
  <si>
    <t>اکرمي</t>
  </si>
  <si>
    <t>اکرمی  امید</t>
  </si>
  <si>
    <t>-</t>
  </si>
  <si>
    <t>سبحان</t>
  </si>
  <si>
    <t>بخشی</t>
  </si>
  <si>
    <t>بهروزی فر  پرویز</t>
  </si>
  <si>
    <t xml:space="preserve">نمره امتحان کتبي ميانترم از 20 نمره </t>
  </si>
  <si>
    <t>نمره نهايي  =  تکليف 2 نمره  +  فعاليت سرکلاس 2 + اثر ميانترم 2 +پروژه wordپنج و اکسل پنج نمره +اثر پايانترم 4= جمعا 20</t>
  </si>
  <si>
    <t>محمد</t>
  </si>
  <si>
    <t>جعفری</t>
  </si>
  <si>
    <t>جعفری محمد</t>
  </si>
  <si>
    <t xml:space="preserve">نمره امتحان کتبي پايانترم از  20  نمره </t>
  </si>
  <si>
    <t>امیر رضا</t>
  </si>
  <si>
    <t>جوکار بهجانی</t>
  </si>
  <si>
    <t>جوکار بهجانی  امیر رضا</t>
  </si>
  <si>
    <t>اثر میانترم از  2 نمره = میانترم تقسیم به 10</t>
  </si>
  <si>
    <t>حسین</t>
  </si>
  <si>
    <t>حسن زاده مهارلوئی</t>
  </si>
  <si>
    <t>حیدری  ارش</t>
  </si>
  <si>
    <t>اثر پایانترم از 4 نمره=  پایانترم تقسیم به پنج</t>
  </si>
  <si>
    <t>کلمه VALUE#  یعنی در يک امتحان شرکت نکرديد</t>
  </si>
  <si>
    <t>عطیه</t>
  </si>
  <si>
    <t>حق شناس</t>
  </si>
  <si>
    <t>دهقان  فاطمه</t>
  </si>
  <si>
    <t>اثر پروژه Excel از پنج نمره</t>
  </si>
  <si>
    <t>ارش</t>
  </si>
  <si>
    <t>حیدری</t>
  </si>
  <si>
    <t>دهقانی  سیدامیرحسین</t>
  </si>
  <si>
    <t>فاطمه</t>
  </si>
  <si>
    <t>دهقان</t>
  </si>
  <si>
    <t>رحمانی راضیه</t>
  </si>
  <si>
    <t>سیدامیرحسین</t>
  </si>
  <si>
    <t>دهقانی</t>
  </si>
  <si>
    <t>رضائی  ساسان</t>
  </si>
  <si>
    <t>اثر پروژه  Word ازپنج نمره</t>
  </si>
  <si>
    <t>سیده راضیه</t>
  </si>
  <si>
    <t>رحمانی</t>
  </si>
  <si>
    <t>روستا محمد</t>
  </si>
  <si>
    <t>جمع اثرها درس آمار</t>
  </si>
  <si>
    <t>ساسان</t>
  </si>
  <si>
    <t>رضائی</t>
  </si>
  <si>
    <t>زارع  مرضیه</t>
  </si>
  <si>
    <t>روستا</t>
  </si>
  <si>
    <t>زارع مویدی  نرگس</t>
  </si>
  <si>
    <t>مرضیه</t>
  </si>
  <si>
    <t>زارع</t>
  </si>
  <si>
    <t>ستایش  دانیال</t>
  </si>
  <si>
    <t>نرگس</t>
  </si>
  <si>
    <t>زارع مویدی</t>
  </si>
  <si>
    <t>صادقی  ارین</t>
  </si>
  <si>
    <t>دانيال</t>
  </si>
  <si>
    <t>ستايش</t>
  </si>
  <si>
    <t>طهرانی زهرا</t>
  </si>
  <si>
    <t>ارين</t>
  </si>
  <si>
    <t>صادقي</t>
  </si>
  <si>
    <t>عسکری خواه  ایناز</t>
  </si>
  <si>
    <t>ایناز</t>
  </si>
  <si>
    <t>عسکری خواه</t>
  </si>
  <si>
    <t>فرامرز نژاد  سیدحمیدرضا</t>
  </si>
  <si>
    <t>سيدحميدرضا</t>
  </si>
  <si>
    <t>فرامرز نژاد</t>
  </si>
  <si>
    <t>فرمانی  حسین</t>
  </si>
  <si>
    <t>?حسين</t>
  </si>
  <si>
    <t>فرماني</t>
  </si>
  <si>
    <t>فیروزی  نرجس سادات</t>
  </si>
  <si>
    <t>محمدرضا</t>
  </si>
  <si>
    <t>مافی بنی اسدی</t>
  </si>
  <si>
    <t>قنبری  ابوالفضل</t>
  </si>
  <si>
    <t>05_1545</t>
  </si>
  <si>
    <t>سیده ایدا</t>
  </si>
  <si>
    <t>مرتضوی</t>
  </si>
  <si>
    <t>کریمی  فاطمه به 0800</t>
  </si>
  <si>
    <t>05_1130</t>
  </si>
  <si>
    <t>یکتا</t>
  </si>
  <si>
    <t>مهرپور</t>
  </si>
  <si>
    <t>مافی بنی اسدی  محمدرضا</t>
  </si>
  <si>
    <t>سارا</t>
  </si>
  <si>
    <t>نصیری شجاع</t>
  </si>
  <si>
    <t>مرتضوی  سیده ایدا</t>
  </si>
  <si>
    <t>یزدان شناس</t>
  </si>
  <si>
    <t>مهرپور  یکتا</t>
  </si>
  <si>
    <t>نصیری شجاع  سارا</t>
  </si>
  <si>
    <t>16D</t>
  </si>
  <si>
    <t>یزدان شناس  یکتا</t>
  </si>
  <si>
    <t>ع©ط¯ ط´ظ†ط§ط³ط§ط¦غŒ</t>
  </si>
  <si>
    <t>ظ†ط§ظ…</t>
  </si>
  <si>
    <t>ظ†ط§ظ… ط®ط§ظ†ظˆط§ط¯ع¯غŒ</t>
  </si>
  <si>
    <t>ط¬ظ…ط¹ ع©ظ„ (ط­ظ‚غŒظ‚غŒ)</t>
  </si>
  <si>
    <t>Narjes sadat</t>
  </si>
  <si>
    <t>Firouzi</t>
  </si>
  <si>
    <t>ظ…ط­ظ…ط¯طµط§ظ„ط­</t>
  </si>
  <si>
    <t>ط§ط­ظ…ط¯غŒ</t>
  </si>
  <si>
    <t>شماره دانشجویی</t>
  </si>
  <si>
    <t>نام خانوادگی  نام</t>
  </si>
  <si>
    <t>05_0945</t>
  </si>
  <si>
    <t>ط§ط²ظ…ط§غŒط´</t>
  </si>
  <si>
    <t>احمدی  محمدصالح</t>
  </si>
  <si>
    <t>ظ…ط­ظ…ط¯ط±ط¶ط§</t>
  </si>
  <si>
    <t>ط§ظ…ط§ظ…ظٹ ط±ظˆط¯ط¨ط§ظ„ظٹ</t>
  </si>
  <si>
    <t>ازمایش  محمدصالح</t>
  </si>
  <si>
    <t>ط´ط§ظ‡غŒظ†</t>
  </si>
  <si>
    <t>ط¨ط°ط±ط§ظپع©ظ†</t>
  </si>
  <si>
    <t>امامی رودبالی  محمدرضا</t>
  </si>
  <si>
    <t>ظ…ط­ظ…ط¯</t>
  </si>
  <si>
    <t>ط¨ظ…ط§ظ†ظٹ ط´ظ…ط³ ط§ط¨ط§ط¯ظٹ</t>
  </si>
  <si>
    <t>بذرافکن  شاهین</t>
  </si>
  <si>
    <t>حذف شود</t>
  </si>
  <si>
    <t>ظˆغŒط¯ط§</t>
  </si>
  <si>
    <t>ط¬ط¹ظپط±غŒ</t>
  </si>
  <si>
    <t>بمانی شمس ابادی  محمد</t>
  </si>
  <si>
    <t>پروژه</t>
  </si>
  <si>
    <t>ظ¾ظˆغŒط§</t>
  </si>
  <si>
    <t>ط¬ظ…ط´غŒط¯غŒ</t>
  </si>
  <si>
    <t>جعفری  ویدا</t>
  </si>
  <si>
    <t>بعدی</t>
  </si>
  <si>
    <t>ظ…ط­ظ…ط¯ظ…ظ‡ط¯غŒ</t>
  </si>
  <si>
    <t>ط­غŒط¯ط±غŒ</t>
  </si>
  <si>
    <t>جمشیدی  پویا</t>
  </si>
  <si>
    <t>ط¹ظ„غŒ</t>
  </si>
  <si>
    <t>ط­غŒط¯ط±غŒ ط§ط±ط¬ظ„ظˆ</t>
  </si>
  <si>
    <t>حیدری  محمدمهدی</t>
  </si>
  <si>
    <t>غŒط§ط³غŒظ†</t>
  </si>
  <si>
    <t>ط¯ظ‡ظ‚ط§ظ†</t>
  </si>
  <si>
    <t>خالصی فرد علی</t>
  </si>
  <si>
    <t xml:space="preserve">کهکشان </t>
  </si>
  <si>
    <t>ط±ط³طھظ…غŒ</t>
  </si>
  <si>
    <t>رستمی  علی</t>
  </si>
  <si>
    <t>ظ…طھغŒظ†</t>
  </si>
  <si>
    <t>ط²ط§ط±ط¹</t>
  </si>
  <si>
    <t>زکی زاده محمد جعفر</t>
  </si>
  <si>
    <t>ظ…ط­ظ…ط¯ط¬ط¹ظپط±</t>
  </si>
  <si>
    <t>ط²ع©غŒ ط²ط§ط¯ظ‡</t>
  </si>
  <si>
    <t>ژولیده حقیقی محمد حسین</t>
  </si>
  <si>
    <t>ظ…ط­ظ…ط¯ ط§ظ…غŒظ†</t>
  </si>
  <si>
    <t>ط·ط§ظ‡ط±غŒط§ظ†</t>
  </si>
  <si>
    <t>طاهریان  محمد امین</t>
  </si>
  <si>
    <t>ط¹ظ‚غŒظ‚غŒ</t>
  </si>
  <si>
    <t>عباسی قیری  پارسا</t>
  </si>
  <si>
    <t>غŒظ„ط¯ط§</t>
  </si>
  <si>
    <t>ط؛ظ„ط§ظ…غŒ</t>
  </si>
  <si>
    <t>عقیقی پویا</t>
  </si>
  <si>
    <t>امروز</t>
  </si>
  <si>
    <t>ظ…ط±طھط¶غŒ</t>
  </si>
  <si>
    <t>ظپط§ظ†غŒ ظ†ظˆط¨ظ†ط¯ع¯ط§ظ†غŒ</t>
  </si>
  <si>
    <t>غلامی  یلدا</t>
  </si>
  <si>
    <t>هوش</t>
  </si>
  <si>
    <t>ط¨غŒعکظ†</t>
  </si>
  <si>
    <t>ظپطھظˆط­</t>
  </si>
  <si>
    <t>فانی نوبندگانی  مرتضی</t>
  </si>
  <si>
    <t>ط³غŒط¯ظ…ط­ظ…ط¯</t>
  </si>
  <si>
    <t>ظپط±ظˆظ‡غŒط§ظ†</t>
  </si>
  <si>
    <t>فتوح  بیژن</t>
  </si>
  <si>
    <t>ط¹ط¨ط§ط³</t>
  </si>
  <si>
    <t>ظپط¶ظ„غŒ</t>
  </si>
  <si>
    <t>فروهیان  سیدمحمد</t>
  </si>
  <si>
    <t>ظ†ط¹ظ…طھ ط§ظ„ظ‡غŒ</t>
  </si>
  <si>
    <t>ظ…ط±غŒظ…</t>
  </si>
  <si>
    <t>فضلی  عباس</t>
  </si>
  <si>
    <t>ط§ط­ط³ط§ظ†</t>
  </si>
  <si>
    <t>ظ…ظˆط³ظˆغŒ</t>
  </si>
  <si>
    <t>فیروزی نرجس</t>
  </si>
  <si>
    <t>ونکوک</t>
  </si>
  <si>
    <t>ط³غŒط¯ظ‡ ظ…ظ„غŒع©ط§</t>
  </si>
  <si>
    <t>ظ…غŒط±غŒ ظ…ظ‡ع©ظˆغŒظ‡</t>
  </si>
  <si>
    <t>موسوی احسان</t>
  </si>
  <si>
    <t>زبان امروز</t>
  </si>
  <si>
    <t>ظ…ط­ظ…ط¯ط§ظ…غŒظ†</t>
  </si>
  <si>
    <t>ظˆغŒط³غŒ</t>
  </si>
  <si>
    <t>میری مهکویه  سیده ملیکا</t>
  </si>
  <si>
    <t>ط¹ظ„ظٹط±ط¶ط§</t>
  </si>
  <si>
    <t>ظٹط²ط¯ط§ظ† ظ¾ظ†ط§ظ‡ظٹ</t>
  </si>
  <si>
    <t>ویسی  محمدامین</t>
  </si>
  <si>
    <t>ظ…ط­ظ…ط¯ط­ط³غŒظ†</t>
  </si>
  <si>
    <t>عکظˆظ„غŒط¯ظ‡ ط­ظ‚غŒظ‚غŒ</t>
  </si>
  <si>
    <t>یزدان پناهی  علیرضا</t>
  </si>
  <si>
    <t>جرائم امروز</t>
  </si>
  <si>
    <t>میکائیل</t>
  </si>
  <si>
    <t>احمدی</t>
  </si>
  <si>
    <t>اميرتارخ</t>
  </si>
  <si>
    <t>انصاري</t>
  </si>
  <si>
    <t>احمدی  میکائیل</t>
  </si>
  <si>
    <t>مهدی</t>
  </si>
  <si>
    <t>بازیاری شورابی</t>
  </si>
  <si>
    <t>انصاری  امیرتارخ</t>
  </si>
  <si>
    <t>پويا</t>
  </si>
  <si>
    <t>بانشي</t>
  </si>
  <si>
    <t>بازیاری شورابی  مهدی</t>
  </si>
  <si>
    <t>محمدجواد</t>
  </si>
  <si>
    <t>بنیانی</t>
  </si>
  <si>
    <t>بانشی  پویا</t>
  </si>
  <si>
    <t>بعدی--</t>
  </si>
  <si>
    <t>امیرمحمد</t>
  </si>
  <si>
    <t>بیاتی علی اباد</t>
  </si>
  <si>
    <t>بنیانی  محمدجواد</t>
  </si>
  <si>
    <t>امیرعباس</t>
  </si>
  <si>
    <t>جوکاری</t>
  </si>
  <si>
    <t>بیاتی علی اباد  امیرمحمد</t>
  </si>
  <si>
    <t>حسین زاده</t>
  </si>
  <si>
    <t>پرهیزکار علیرضا</t>
  </si>
  <si>
    <t>مجتبی</t>
  </si>
  <si>
    <t>حسینی</t>
  </si>
  <si>
    <t>پورعیسی  محمدهادی</t>
  </si>
  <si>
    <t>امر</t>
  </si>
  <si>
    <t>ابوالفضل</t>
  </si>
  <si>
    <t>خارستانی</t>
  </si>
  <si>
    <t>جوکاری امیرعباس</t>
  </si>
  <si>
    <t>سهیل</t>
  </si>
  <si>
    <t>رزمجوئی</t>
  </si>
  <si>
    <t>حسین زاده  حسین</t>
  </si>
  <si>
    <t>امیرحسین</t>
  </si>
  <si>
    <t>رستم پور</t>
  </si>
  <si>
    <t>حیدری ارجلو  علی</t>
  </si>
  <si>
    <t>بعدی جرایم</t>
  </si>
  <si>
    <t>ایلیا</t>
  </si>
  <si>
    <t>رستمی اقاجری</t>
  </si>
  <si>
    <t>خارستانی ابوالفضل</t>
  </si>
  <si>
    <t>احمدرضا</t>
  </si>
  <si>
    <t>دهقان  یاسین</t>
  </si>
  <si>
    <t>بعد</t>
  </si>
  <si>
    <t>شاکیان</t>
  </si>
  <si>
    <t>رزمجوئی  سهیل</t>
  </si>
  <si>
    <t>بیتا</t>
  </si>
  <si>
    <t>صالحی زاده</t>
  </si>
  <si>
    <t>رستم پور  امیرحسین</t>
  </si>
  <si>
    <t>ظرافت طاشی</t>
  </si>
  <si>
    <t>رستمی اقاجری  ایلیا</t>
  </si>
  <si>
    <t>پارسا</t>
  </si>
  <si>
    <t>عباسي قيري</t>
  </si>
  <si>
    <t>روستا  احمدرضا</t>
  </si>
  <si>
    <t>عباسی</t>
  </si>
  <si>
    <t>زارع  متین</t>
  </si>
  <si>
    <t>عرفان</t>
  </si>
  <si>
    <t>شاکیان ابوالفضل</t>
  </si>
  <si>
    <t>فیروزی</t>
  </si>
  <si>
    <t>صالحی‌زاده بیتا 47</t>
  </si>
  <si>
    <t>امیرعلی</t>
  </si>
  <si>
    <t>قاسمی زاده</t>
  </si>
  <si>
    <t>ظرافت طاشی  ارش</t>
  </si>
  <si>
    <t>ابالفضل</t>
  </si>
  <si>
    <t>قطرانی نژاد</t>
  </si>
  <si>
    <t>عباسی  حسین</t>
  </si>
  <si>
    <t>حسين</t>
  </si>
  <si>
    <t>مصطفي پورقصرالدشتي</t>
  </si>
  <si>
    <t>عباسی عرفان</t>
  </si>
  <si>
    <t>آرمان</t>
  </si>
  <si>
    <t>نوروزي</t>
  </si>
  <si>
    <t>فیروزی  حسین</t>
  </si>
  <si>
    <t>علي</t>
  </si>
  <si>
    <t>ولي محمدي</t>
  </si>
  <si>
    <t>قاسمی زاده  امیرعلی</t>
  </si>
  <si>
    <t>علیرضا</t>
  </si>
  <si>
    <t>پرهیزکار</t>
  </si>
  <si>
    <t>قطرانی نژاد  ابالفضل</t>
  </si>
  <si>
    <t>محمدهادی</t>
  </si>
  <si>
    <t>پورعیسی</t>
  </si>
  <si>
    <t>مصطفی پورقصرالدشتی  حسین</t>
  </si>
  <si>
    <t>نوروزی  آرمان</t>
  </si>
  <si>
    <t>ولی محمدی  علی</t>
  </si>
  <si>
    <t>نیکا</t>
  </si>
  <si>
    <t>احراری</t>
  </si>
  <si>
    <t>عرشیا</t>
  </si>
  <si>
    <t>اسفندیاری دارنجانی</t>
  </si>
  <si>
    <t>05_1400</t>
  </si>
  <si>
    <t>ارشیا</t>
  </si>
  <si>
    <t>اسمان رفعت</t>
  </si>
  <si>
    <t>احراری  نیکا</t>
  </si>
  <si>
    <t>24</t>
  </si>
  <si>
    <t>اعظم قرمیرشاملو</t>
  </si>
  <si>
    <t>اژدری  ایناز</t>
  </si>
  <si>
    <t>نوید</t>
  </si>
  <si>
    <t>افشار</t>
  </si>
  <si>
    <t>اسفندیاری دارنجانی  عرشیا</t>
  </si>
  <si>
    <t>اژدری</t>
  </si>
  <si>
    <t>اسمان رفعت  ارشیا</t>
  </si>
  <si>
    <t>مهرناز</t>
  </si>
  <si>
    <t>بخردی پور</t>
  </si>
  <si>
    <t>اطمانی مبین</t>
  </si>
  <si>
    <t>مهسا</t>
  </si>
  <si>
    <t>بهرامی</t>
  </si>
  <si>
    <t>اعظم قرمیرشاملو  عرشیا</t>
  </si>
  <si>
    <t>مبینا</t>
  </si>
  <si>
    <t>جمالی</t>
  </si>
  <si>
    <t>افشار  نوید</t>
  </si>
  <si>
    <t>1+</t>
  </si>
  <si>
    <t>علی رضا</t>
  </si>
  <si>
    <t>جمشیدی</t>
  </si>
  <si>
    <t>بخردی پور  مهرناز</t>
  </si>
  <si>
    <t>بعدی-</t>
  </si>
  <si>
    <t>جوکارفردسنجانکی</t>
  </si>
  <si>
    <t>بهرامی  مهسا</t>
  </si>
  <si>
    <t>سینا</t>
  </si>
  <si>
    <t>داودی نیا</t>
  </si>
  <si>
    <t>بهروزی هانیه</t>
  </si>
  <si>
    <t>ام</t>
  </si>
  <si>
    <t>نیما</t>
  </si>
  <si>
    <t>جمالی  مبینا</t>
  </si>
  <si>
    <t>متین</t>
  </si>
  <si>
    <t>ذواکتافی</t>
  </si>
  <si>
    <t>جمشیدی  علی رضا</t>
  </si>
  <si>
    <t>بعدی -</t>
  </si>
  <si>
    <t>احسان</t>
  </si>
  <si>
    <t>جوکارفردسنجانکی  نرگس</t>
  </si>
  <si>
    <t>نرجس</t>
  </si>
  <si>
    <t>حق شناس عطیه</t>
  </si>
  <si>
    <t>عامری</t>
  </si>
  <si>
    <t>داودی نیا  سینا</t>
  </si>
  <si>
    <t>عبادی</t>
  </si>
  <si>
    <t>دهقان  نیما</t>
  </si>
  <si>
    <t>امیدرضا</t>
  </si>
  <si>
    <t>قادریان</t>
  </si>
  <si>
    <t>ذواکتافی  متین</t>
  </si>
  <si>
    <t>صدف</t>
  </si>
  <si>
    <t>محمدپور</t>
  </si>
  <si>
    <t>رضائی  احسان</t>
  </si>
  <si>
    <t>مختارزادگان</t>
  </si>
  <si>
    <t>زارع  نرجس</t>
  </si>
  <si>
    <t>منصوری</t>
  </si>
  <si>
    <t>شریفی  نازنین</t>
  </si>
  <si>
    <t>مشکوک به 7</t>
  </si>
  <si>
    <t>سپهر</t>
  </si>
  <si>
    <t>مهبودی</t>
  </si>
  <si>
    <t>عامری  علیرضا</t>
  </si>
  <si>
    <t>بعد توربین</t>
  </si>
  <si>
    <t>پانته ا</t>
  </si>
  <si>
    <t>مهدی یار</t>
  </si>
  <si>
    <t>عبادی  امیرحسین</t>
  </si>
  <si>
    <t>بعد نیوتون</t>
  </si>
  <si>
    <t>مهران پور</t>
  </si>
  <si>
    <t>قادریان  امیدرضا</t>
  </si>
  <si>
    <t>مبین</t>
  </si>
  <si>
    <t>میرزاجانی</t>
  </si>
  <si>
    <t>قاسم زاده  محمدامین</t>
  </si>
  <si>
    <t>زهرا</t>
  </si>
  <si>
    <t>نجاتی</t>
  </si>
  <si>
    <t>گلستانی پور  دنیا</t>
  </si>
  <si>
    <t>نوروزی</t>
  </si>
  <si>
    <t>محمدپور  صدف</t>
  </si>
  <si>
    <t>مختارزادگان  پارسا</t>
  </si>
  <si>
    <t>بعد میوه</t>
  </si>
  <si>
    <t>منصوری  عرفان</t>
  </si>
  <si>
    <t>مهبودی  سپهر</t>
  </si>
  <si>
    <t>بعد دیجیتال</t>
  </si>
  <si>
    <t>اطمانی بهیگ</t>
  </si>
  <si>
    <t>مهدی یار  پانته ا</t>
  </si>
  <si>
    <t>بعد مصنوعی</t>
  </si>
  <si>
    <t>بزرگ قلاتی</t>
  </si>
  <si>
    <t>مهران پور  علیرضا</t>
  </si>
  <si>
    <t>هانیه</t>
  </si>
  <si>
    <t>بهروزی</t>
  </si>
  <si>
    <t>میرزاجانی  مبین</t>
  </si>
  <si>
    <t>جوادی شکرو</t>
  </si>
  <si>
    <t>نجاتی  زهرا</t>
  </si>
  <si>
    <t>علی</t>
  </si>
  <si>
    <t>خالصی فرد</t>
  </si>
  <si>
    <t>نوروزی  نرگس</t>
  </si>
  <si>
    <t>سیدامیررضا</t>
  </si>
  <si>
    <t>خانی</t>
  </si>
  <si>
    <t>یزدان پناه  زهرا</t>
  </si>
  <si>
    <t>اذین</t>
  </si>
  <si>
    <t>رش</t>
  </si>
  <si>
    <t>رضائیان</t>
  </si>
  <si>
    <t>بخشی سبحان</t>
  </si>
  <si>
    <t>سی پی یو ام</t>
  </si>
  <si>
    <t>امیررضا</t>
  </si>
  <si>
    <t>رمضانی قصرالدشتی</t>
  </si>
  <si>
    <t>بزرگ قلاتی  ابوالفضل</t>
  </si>
  <si>
    <t>محمدامین</t>
  </si>
  <si>
    <t>زیانی مطلق</t>
  </si>
  <si>
    <t>جوادی شکرو  محمدرضا</t>
  </si>
  <si>
    <t>جرائم رایانهای  بعد</t>
  </si>
  <si>
    <t>موسوی</t>
  </si>
  <si>
    <t>سید محمد هادی</t>
  </si>
  <si>
    <t>خانی  سیدامیررضا</t>
  </si>
  <si>
    <t>بعدی خورشیدی</t>
  </si>
  <si>
    <t>نازنین</t>
  </si>
  <si>
    <t>شریفی</t>
  </si>
  <si>
    <t>رحمانی  سارا</t>
  </si>
  <si>
    <t>شیروانی شیری</t>
  </si>
  <si>
    <t>رحمانی  مهسا</t>
  </si>
  <si>
    <t>طاهری</t>
  </si>
  <si>
    <t>رش  اذین</t>
  </si>
  <si>
    <t>برنامه نویسی</t>
  </si>
  <si>
    <t>طهرانی</t>
  </si>
  <si>
    <t>رضائیان  زهرا</t>
  </si>
  <si>
    <t>عابدی</t>
  </si>
  <si>
    <t>رمضانی امیررضا</t>
  </si>
  <si>
    <t>امروز رایانه</t>
  </si>
  <si>
    <t>ماهان</t>
  </si>
  <si>
    <t>عالی قدر</t>
  </si>
  <si>
    <t>زیانی مطلق  محمدامین</t>
  </si>
  <si>
    <t>بعدی هوش</t>
  </si>
  <si>
    <t>شیدا</t>
  </si>
  <si>
    <t>فرجی</t>
  </si>
  <si>
    <t>شیروانی شیری  علیرضا</t>
  </si>
  <si>
    <t>قنبری</t>
  </si>
  <si>
    <t>طاهری  فاطمه</t>
  </si>
  <si>
    <t>لک زاده</t>
  </si>
  <si>
    <t>عابدی  زهرا</t>
  </si>
  <si>
    <t>شعر بعد</t>
  </si>
  <si>
    <t>لیراوی</t>
  </si>
  <si>
    <t>عالی قدر  ماهان</t>
  </si>
  <si>
    <t>نوبخت</t>
  </si>
  <si>
    <t>فرجی  شیدا</t>
  </si>
  <si>
    <t>هلینا</t>
  </si>
  <si>
    <t>هوشمند</t>
  </si>
  <si>
    <t>لک زاده محمد</t>
  </si>
  <si>
    <t>دنیا</t>
  </si>
  <si>
    <t>گلستانی پور</t>
  </si>
  <si>
    <t>لیراوی  نیما</t>
  </si>
  <si>
    <t>بعد رایانه</t>
  </si>
  <si>
    <t>یزدان پناه</t>
  </si>
  <si>
    <t xml:space="preserve">موسوی سید محمد هادی  </t>
  </si>
  <si>
    <t>نوبخت  علیرضا</t>
  </si>
  <si>
    <t>بعدی کوانتوم</t>
  </si>
  <si>
    <t>هوشمند الینا</t>
  </si>
  <si>
    <t>اثر حضور فعال سرکلاس از 2 نمره</t>
  </si>
  <si>
    <t xml:space="preserve">اثر حل تکاليف  از  2 نمره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</si>
</sst>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[$-3000401]0"/>
  </numFmts>
  <fonts count="38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B Koodak"/>
      <charset val="178"/>
    </font>
    <font>
      <b/>
      <sz val="12"/>
      <color theme="1"/>
      <name val="B Yagut"/>
      <charset val="178"/>
    </font>
    <font>
      <sz val="10"/>
      <name val="Arial"/>
      <family val="2"/>
    </font>
    <font>
      <sz val="10"/>
      <color indexed="8"/>
      <name val="B Yagut"/>
      <charset val="178"/>
    </font>
    <font>
      <sz val="10"/>
      <color rgb="FF000000"/>
      <name val="Arial"/>
      <family val="2"/>
    </font>
    <font>
      <sz val="11"/>
      <color rgb="FF000000"/>
      <name val="Titr"/>
    </font>
    <font>
      <b/>
      <sz val="11"/>
      <color rgb="FF000000"/>
      <name val="Arial"/>
      <family val="2"/>
    </font>
    <font>
      <b/>
      <sz val="10"/>
      <color theme="1"/>
      <name val="B Yagut"/>
      <charset val="178"/>
    </font>
    <font>
      <b/>
      <sz val="12"/>
      <color rgb="FF000000"/>
      <name val="B Yagut"/>
      <charset val="178"/>
    </font>
    <font>
      <b/>
      <sz val="10"/>
      <color theme="1"/>
      <name val="B Traffic"/>
      <charset val="178"/>
    </font>
    <font>
      <b/>
      <sz val="11"/>
      <color theme="1"/>
      <name val="B Yagut"/>
      <charset val="178"/>
    </font>
    <font>
      <b/>
      <sz val="18"/>
      <color theme="1"/>
      <name val="B Yagut"/>
      <charset val="178"/>
    </font>
    <font>
      <b/>
      <sz val="22"/>
      <color theme="1"/>
      <name val="B Traffic"/>
      <charset val="178"/>
    </font>
    <font>
      <sz val="9"/>
      <color rgb="FF000000"/>
      <name val="B Yagut"/>
      <charset val="178"/>
    </font>
    <font>
      <sz val="16"/>
      <color theme="1"/>
      <name val="B Traffic"/>
      <charset val="178"/>
    </font>
    <font>
      <b/>
      <sz val="9"/>
      <color theme="1"/>
      <name val="B Yagut"/>
      <charset val="178"/>
    </font>
    <font>
      <sz val="9"/>
      <color theme="1"/>
      <name val="B Koodak"/>
      <charset val="178"/>
    </font>
    <font>
      <sz val="11"/>
      <color theme="1"/>
      <name val="B Yagut"/>
      <charset val="178"/>
    </font>
    <font>
      <b/>
      <sz val="1"/>
      <color indexed="8"/>
      <name val="B Titr"/>
      <charset val="178"/>
    </font>
    <font>
      <b/>
      <sz val="1"/>
      <color indexed="8"/>
      <name val="B Davat"/>
      <charset val="178"/>
    </font>
    <font>
      <sz val="1"/>
      <color indexed="8"/>
      <name val="B Titr"/>
      <charset val="178"/>
    </font>
    <font>
      <b/>
      <sz val="1"/>
      <color indexed="8"/>
      <name val="Arial Black"/>
      <family val="2"/>
    </font>
    <font>
      <sz val="1"/>
      <color indexed="8"/>
      <name val="B Homa"/>
      <charset val="178"/>
    </font>
    <font>
      <b/>
      <sz val="1"/>
      <color rgb="FF000000"/>
      <name val="Arial"/>
      <family val="2"/>
    </font>
    <font>
      <b/>
      <sz val="1"/>
      <color rgb="FF000000"/>
      <name val="B Traffic"/>
      <charset val="178"/>
    </font>
    <font>
      <b/>
      <sz val="1"/>
      <color rgb="FF000000"/>
      <name val="Arial Black"/>
      <family val="2"/>
    </font>
    <font>
      <sz val="1"/>
      <color theme="1"/>
      <name val="Arial Black"/>
      <family val="2"/>
    </font>
    <font>
      <sz val="1"/>
      <color theme="1"/>
      <name val="Calibri"/>
      <family val="2"/>
      <scheme val="minor"/>
    </font>
    <font>
      <b/>
      <sz val="1"/>
      <color theme="1"/>
      <name val="Calibri"/>
      <family val="2"/>
      <scheme val="minor"/>
    </font>
    <font>
      <b/>
      <sz val="1"/>
      <name val="B Davat"/>
      <charset val="178"/>
    </font>
    <font>
      <b/>
      <sz val="1"/>
      <color rgb="FFFF0000"/>
      <name val="B Davat"/>
      <charset val="178"/>
    </font>
    <font>
      <b/>
      <sz val="1"/>
      <color rgb="FF000000"/>
      <name val="B Titr"/>
      <charset val="178"/>
    </font>
    <font>
      <sz val="1"/>
      <color theme="1"/>
      <name val="Arial"/>
      <family val="2"/>
    </font>
    <font>
      <sz val="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6" fillId="0" borderId="0"/>
    <xf numFmtId="0" fontId="9" fillId="0" borderId="0"/>
  </cellStyleXfs>
  <cellXfs count="97">
    <xf numFmtId="0" fontId="0" fillId="0" borderId="0" xfId="0"/>
    <xf numFmtId="0" fontId="4" fillId="0" borderId="0" xfId="3" applyFont="1" applyFill="1" applyAlignment="1" applyProtection="1">
      <alignment vertical="center" wrapText="1"/>
      <protection hidden="1"/>
    </xf>
    <xf numFmtId="0" fontId="1" fillId="0" borderId="0" xfId="3" applyProtection="1">
      <protection hidden="1"/>
    </xf>
    <xf numFmtId="49" fontId="1" fillId="0" borderId="0" xfId="3" applyNumberFormat="1" applyProtection="1">
      <protection hidden="1"/>
    </xf>
    <xf numFmtId="0" fontId="5" fillId="0" borderId="5" xfId="2" applyFont="1" applyFill="1" applyBorder="1" applyAlignment="1" applyProtection="1">
      <alignment horizontal="center" vertical="center" wrapText="1"/>
      <protection hidden="1"/>
    </xf>
    <xf numFmtId="0" fontId="7" fillId="0" borderId="6" xfId="4" applyNumberFormat="1" applyFont="1" applyFill="1" applyBorder="1" applyAlignment="1" applyProtection="1">
      <alignment horizontal="center" vertical="center" wrapText="1" readingOrder="1"/>
      <protection hidden="1"/>
    </xf>
    <xf numFmtId="0" fontId="7" fillId="0" borderId="7" xfId="4" applyNumberFormat="1" applyFont="1" applyFill="1" applyBorder="1" applyAlignment="1" applyProtection="1">
      <alignment horizontal="center" vertical="center" wrapText="1" readingOrder="1"/>
      <protection hidden="1"/>
    </xf>
    <xf numFmtId="49" fontId="8" fillId="0" borderId="0" xfId="0" applyNumberFormat="1" applyFont="1" applyProtection="1">
      <protection hidden="1"/>
    </xf>
    <xf numFmtId="0" fontId="11" fillId="0" borderId="11" xfId="2" applyFont="1" applyFill="1" applyBorder="1" applyAlignment="1" applyProtection="1">
      <alignment horizontal="center" vertical="center" wrapText="1"/>
      <protection hidden="1"/>
    </xf>
    <xf numFmtId="0" fontId="11" fillId="2" borderId="8" xfId="2" applyFont="1" applyFill="1" applyBorder="1" applyAlignment="1" applyProtection="1">
      <alignment horizontal="center" vertical="center" wrapText="1"/>
      <protection hidden="1"/>
    </xf>
    <xf numFmtId="0" fontId="11" fillId="2" borderId="12" xfId="2" applyFont="1" applyFill="1" applyBorder="1" applyAlignment="1" applyProtection="1">
      <alignment horizontal="center" vertical="center"/>
      <protection hidden="1"/>
    </xf>
    <xf numFmtId="0" fontId="8" fillId="0" borderId="0" xfId="0" applyNumberFormat="1" applyFont="1" applyProtection="1">
      <protection hidden="1"/>
    </xf>
    <xf numFmtId="0" fontId="8" fillId="0" borderId="0" xfId="0" applyFont="1" applyProtection="1">
      <protection hidden="1"/>
    </xf>
    <xf numFmtId="12" fontId="12" fillId="0" borderId="11" xfId="5" applyNumberFormat="1" applyFont="1" applyFill="1" applyBorder="1" applyAlignment="1" applyProtection="1">
      <alignment horizontal="center" vertical="center"/>
      <protection hidden="1"/>
    </xf>
    <xf numFmtId="0" fontId="13" fillId="0" borderId="8" xfId="2" applyFont="1" applyFill="1" applyBorder="1" applyAlignment="1" applyProtection="1">
      <alignment horizontal="right" vertical="center" wrapText="1"/>
      <protection hidden="1"/>
    </xf>
    <xf numFmtId="0" fontId="11" fillId="2" borderId="8" xfId="2" applyFont="1" applyFill="1" applyBorder="1" applyAlignment="1" applyProtection="1">
      <alignment horizontal="center" vertical="center"/>
      <protection hidden="1"/>
    </xf>
    <xf numFmtId="0" fontId="14" fillId="0" borderId="11" xfId="2" applyFont="1" applyFill="1" applyBorder="1" applyAlignment="1" applyProtection="1">
      <alignment horizontal="center" vertical="center" wrapText="1"/>
      <protection hidden="1"/>
    </xf>
    <xf numFmtId="2" fontId="16" fillId="2" borderId="8" xfId="2" applyNumberFormat="1" applyFont="1" applyFill="1" applyBorder="1" applyAlignment="1" applyProtection="1">
      <alignment horizontal="center" vertical="center"/>
      <protection hidden="1"/>
    </xf>
    <xf numFmtId="0" fontId="11" fillId="2" borderId="12" xfId="2" applyFont="1" applyFill="1" applyBorder="1" applyAlignment="1" applyProtection="1">
      <alignment horizontal="center" vertical="center" wrapText="1"/>
      <protection hidden="1"/>
    </xf>
    <xf numFmtId="49" fontId="17" fillId="0" borderId="11" xfId="2" applyNumberFormat="1" applyFont="1" applyFill="1" applyBorder="1" applyAlignment="1" applyProtection="1">
      <alignment horizontal="center" vertical="center" wrapText="1"/>
      <protection hidden="1"/>
    </xf>
    <xf numFmtId="2" fontId="18" fillId="0" borderId="8" xfId="2" applyNumberFormat="1" applyFont="1" applyFill="1" applyBorder="1" applyAlignment="1" applyProtection="1">
      <alignment vertical="center" wrapText="1"/>
      <protection hidden="1"/>
    </xf>
    <xf numFmtId="0" fontId="19" fillId="2" borderId="8" xfId="2" applyFont="1" applyFill="1" applyBorder="1" applyAlignment="1" applyProtection="1">
      <alignment horizontal="center" vertical="center" wrapText="1"/>
      <protection hidden="1"/>
    </xf>
    <xf numFmtId="0" fontId="19" fillId="2" borderId="12" xfId="2" applyFont="1" applyFill="1" applyBorder="1" applyAlignment="1" applyProtection="1">
      <alignment horizontal="center" vertical="center" wrapText="1"/>
      <protection hidden="1"/>
    </xf>
    <xf numFmtId="49" fontId="17" fillId="2" borderId="11" xfId="2" applyNumberFormat="1" applyFont="1" applyFill="1" applyBorder="1" applyAlignment="1" applyProtection="1">
      <alignment horizontal="center" vertical="center" wrapText="1"/>
      <protection hidden="1"/>
    </xf>
    <xf numFmtId="2" fontId="18" fillId="2" borderId="8" xfId="2" applyNumberFormat="1" applyFont="1" applyFill="1" applyBorder="1" applyAlignment="1" applyProtection="1">
      <alignment vertical="center" wrapText="1"/>
      <protection hidden="1"/>
    </xf>
    <xf numFmtId="0" fontId="20" fillId="0" borderId="11" xfId="3" applyFont="1" applyFill="1" applyBorder="1" applyAlignment="1" applyProtection="1">
      <alignment horizontal="center" vertical="center" wrapText="1"/>
      <protection hidden="1"/>
    </xf>
    <xf numFmtId="166" fontId="21" fillId="0" borderId="8" xfId="2" applyNumberFormat="1" applyFont="1" applyFill="1" applyBorder="1" applyAlignment="1" applyProtection="1">
      <alignment vertical="center" wrapText="1"/>
      <protection hidden="1"/>
    </xf>
    <xf numFmtId="0" fontId="21" fillId="0" borderId="12" xfId="2" applyFont="1" applyFill="1" applyBorder="1" applyAlignment="1" applyProtection="1">
      <alignment vertical="center" wrapText="1"/>
      <protection hidden="1"/>
    </xf>
    <xf numFmtId="49" fontId="17" fillId="0" borderId="13" xfId="2" applyNumberFormat="1" applyFont="1" applyFill="1" applyBorder="1" applyAlignment="1" applyProtection="1">
      <alignment horizontal="center" vertical="center" wrapText="1"/>
      <protection hidden="1"/>
    </xf>
    <xf numFmtId="166" fontId="21" fillId="0" borderId="14" xfId="2" applyNumberFormat="1" applyFont="1" applyFill="1" applyBorder="1" applyAlignment="1" applyProtection="1">
      <alignment vertical="center" wrapText="1"/>
      <protection hidden="1"/>
    </xf>
    <xf numFmtId="0" fontId="21" fillId="0" borderId="15" xfId="2" applyFont="1" applyFill="1" applyBorder="1" applyAlignment="1" applyProtection="1">
      <alignment vertical="center" wrapText="1"/>
      <protection hidden="1"/>
    </xf>
    <xf numFmtId="49" fontId="17" fillId="0" borderId="16" xfId="2" applyNumberFormat="1" applyFont="1" applyFill="1" applyBorder="1" applyAlignment="1" applyProtection="1">
      <alignment horizontal="center" vertical="center" wrapText="1"/>
      <protection hidden="1"/>
    </xf>
    <xf numFmtId="2" fontId="18" fillId="3" borderId="17" xfId="2" applyNumberFormat="1" applyFont="1" applyFill="1" applyBorder="1" applyAlignment="1" applyProtection="1">
      <alignment vertical="center" wrapText="1"/>
      <protection hidden="1"/>
    </xf>
    <xf numFmtId="166" fontId="21" fillId="0" borderId="17" xfId="2" applyNumberFormat="1" applyFont="1" applyFill="1" applyBorder="1" applyAlignment="1" applyProtection="1">
      <alignment vertical="center" wrapText="1"/>
      <protection hidden="1"/>
    </xf>
    <xf numFmtId="0" fontId="21" fillId="0" borderId="18" xfId="2" applyFont="1" applyFill="1" applyBorder="1" applyAlignment="1" applyProtection="1">
      <alignment vertical="center" wrapText="1"/>
      <protection hidden="1"/>
    </xf>
    <xf numFmtId="0" fontId="0" fillId="0" borderId="0" xfId="0" applyNumberFormat="1" applyProtection="1">
      <protection hidden="1"/>
    </xf>
    <xf numFmtId="0" fontId="22" fillId="0" borderId="1" xfId="2" applyFont="1" applyFill="1" applyBorder="1" applyAlignment="1" applyProtection="1">
      <alignment vertical="center"/>
      <protection hidden="1"/>
    </xf>
    <xf numFmtId="0" fontId="23" fillId="0" borderId="2" xfId="2" applyFont="1" applyFill="1" applyBorder="1" applyAlignment="1" applyProtection="1">
      <alignment vertical="center"/>
      <protection hidden="1"/>
    </xf>
    <xf numFmtId="0" fontId="22" fillId="0" borderId="2" xfId="2" applyFont="1" applyFill="1" applyBorder="1" applyAlignment="1" applyProtection="1">
      <alignment horizontal="center" vertical="center"/>
      <protection hidden="1"/>
    </xf>
    <xf numFmtId="0" fontId="24" fillId="0" borderId="1" xfId="2" applyFont="1" applyFill="1" applyBorder="1" applyAlignment="1" applyProtection="1">
      <alignment vertical="center"/>
      <protection hidden="1"/>
    </xf>
    <xf numFmtId="49" fontId="25" fillId="0" borderId="2" xfId="2" applyNumberFormat="1" applyFont="1" applyFill="1" applyBorder="1" applyAlignment="1" applyProtection="1">
      <alignment vertical="center"/>
      <protection hidden="1"/>
    </xf>
    <xf numFmtId="1" fontId="25" fillId="0" borderId="2" xfId="2" applyNumberFormat="1" applyFont="1" applyFill="1" applyBorder="1" applyAlignment="1" applyProtection="1">
      <alignment vertical="center"/>
      <protection hidden="1"/>
    </xf>
    <xf numFmtId="164" fontId="23" fillId="0" borderId="2" xfId="1" applyNumberFormat="1" applyFont="1" applyFill="1" applyBorder="1" applyAlignment="1" applyProtection="1">
      <alignment vertical="center"/>
      <protection hidden="1"/>
    </xf>
    <xf numFmtId="43" fontId="23" fillId="0" borderId="2" xfId="1" applyNumberFormat="1" applyFont="1" applyFill="1" applyBorder="1" applyAlignment="1" applyProtection="1">
      <alignment vertical="center"/>
      <protection hidden="1"/>
    </xf>
    <xf numFmtId="43" fontId="23" fillId="0" borderId="2" xfId="1" applyFont="1" applyFill="1" applyBorder="1" applyAlignment="1" applyProtection="1">
      <alignment vertical="center"/>
      <protection hidden="1"/>
    </xf>
    <xf numFmtId="0" fontId="22" fillId="0" borderId="3" xfId="3" applyFont="1" applyFill="1" applyBorder="1" applyAlignment="1" applyProtection="1">
      <alignment horizontal="center" vertical="center"/>
      <protection hidden="1"/>
    </xf>
    <xf numFmtId="0" fontId="22" fillId="0" borderId="4" xfId="3" applyFont="1" applyFill="1" applyBorder="1" applyAlignment="1" applyProtection="1">
      <alignment horizontal="center" vertical="center"/>
      <protection hidden="1"/>
    </xf>
    <xf numFmtId="0" fontId="22" fillId="0" borderId="3" xfId="3" applyFont="1" applyFill="1" applyBorder="1" applyAlignment="1" applyProtection="1">
      <alignment horizontal="right" vertical="center"/>
      <protection hidden="1"/>
    </xf>
    <xf numFmtId="49" fontId="22" fillId="0" borderId="3" xfId="3" applyNumberFormat="1" applyFont="1" applyFill="1" applyBorder="1" applyAlignment="1" applyProtection="1">
      <alignment horizontal="center" vertical="center" textRotation="90"/>
      <protection hidden="1"/>
    </xf>
    <xf numFmtId="49" fontId="22" fillId="0" borderId="3" xfId="2" applyNumberFormat="1" applyFont="1" applyFill="1" applyBorder="1" applyAlignment="1" applyProtection="1">
      <alignment horizontal="center" vertical="center" textRotation="90"/>
      <protection hidden="1"/>
    </xf>
    <xf numFmtId="1" fontId="22" fillId="0" borderId="3" xfId="2" applyNumberFormat="1" applyFont="1" applyFill="1" applyBorder="1" applyAlignment="1" applyProtection="1">
      <alignment horizontal="center" vertical="center" textRotation="90"/>
      <protection hidden="1"/>
    </xf>
    <xf numFmtId="164" fontId="22" fillId="0" borderId="3" xfId="1" applyNumberFormat="1" applyFont="1" applyFill="1" applyBorder="1" applyAlignment="1" applyProtection="1">
      <alignment horizontal="center" vertical="center" textRotation="90"/>
      <protection hidden="1"/>
    </xf>
    <xf numFmtId="43" fontId="22" fillId="0" borderId="3" xfId="1" applyNumberFormat="1" applyFont="1" applyFill="1" applyBorder="1" applyAlignment="1" applyProtection="1">
      <alignment horizontal="center" vertical="center" textRotation="90"/>
      <protection hidden="1"/>
    </xf>
    <xf numFmtId="43" fontId="22" fillId="0" borderId="3" xfId="1" applyFont="1" applyFill="1" applyBorder="1" applyAlignment="1" applyProtection="1">
      <alignment horizontal="center" textRotation="90"/>
      <protection hidden="1"/>
    </xf>
    <xf numFmtId="1" fontId="26" fillId="0" borderId="8" xfId="3" applyNumberFormat="1" applyFont="1" applyFill="1" applyBorder="1" applyAlignment="1" applyProtection="1">
      <alignment horizontal="center" vertical="center"/>
      <protection hidden="1"/>
    </xf>
    <xf numFmtId="1" fontId="27" fillId="0" borderId="9" xfId="5" applyNumberFormat="1" applyFont="1" applyFill="1" applyBorder="1" applyAlignment="1" applyProtection="1">
      <alignment horizontal="right" vertical="center"/>
      <protection hidden="1"/>
    </xf>
    <xf numFmtId="1" fontId="28" fillId="0" borderId="9" xfId="5" applyNumberFormat="1" applyFont="1" applyFill="1" applyBorder="1" applyAlignment="1" applyProtection="1">
      <alignment horizontal="right" vertical="center"/>
      <protection hidden="1"/>
    </xf>
    <xf numFmtId="0" fontId="23" fillId="0" borderId="10" xfId="3" applyNumberFormat="1" applyFont="1" applyFill="1" applyBorder="1" applyAlignment="1" applyProtection="1">
      <alignment horizontal="right" vertical="center"/>
      <protection hidden="1"/>
    </xf>
    <xf numFmtId="165" fontId="25" fillId="0" borderId="10" xfId="3" applyNumberFormat="1" applyFont="1" applyFill="1" applyBorder="1" applyAlignment="1" applyProtection="1">
      <alignment horizontal="right" vertical="center"/>
      <protection hidden="1"/>
    </xf>
    <xf numFmtId="1" fontId="29" fillId="0" borderId="9" xfId="5" applyNumberFormat="1" applyFont="1" applyFill="1" applyBorder="1" applyAlignment="1" applyProtection="1">
      <alignment horizontal="right" vertical="center"/>
      <protection hidden="1"/>
    </xf>
    <xf numFmtId="49" fontId="29" fillId="0" borderId="9" xfId="5" applyNumberFormat="1" applyFont="1" applyFill="1" applyBorder="1" applyAlignment="1" applyProtection="1">
      <alignment horizontal="right" vertical="center"/>
      <protection hidden="1"/>
    </xf>
    <xf numFmtId="164" fontId="23" fillId="0" borderId="10" xfId="1" applyNumberFormat="1" applyFont="1" applyFill="1" applyBorder="1" applyAlignment="1" applyProtection="1">
      <alignment horizontal="right" vertical="center"/>
      <protection hidden="1"/>
    </xf>
    <xf numFmtId="43" fontId="23" fillId="0" borderId="10" xfId="1" applyNumberFormat="1" applyFont="1" applyFill="1" applyBorder="1" applyAlignment="1" applyProtection="1">
      <alignment horizontal="right" vertical="center"/>
      <protection hidden="1"/>
    </xf>
    <xf numFmtId="43" fontId="23" fillId="0" borderId="10" xfId="1" applyFont="1" applyFill="1" applyBorder="1" applyAlignment="1" applyProtection="1">
      <alignment horizontal="right" vertical="center"/>
      <protection hidden="1"/>
    </xf>
    <xf numFmtId="2" fontId="23" fillId="0" borderId="10" xfId="3" applyNumberFormat="1" applyFont="1" applyFill="1" applyBorder="1" applyAlignment="1" applyProtection="1">
      <alignment horizontal="right" vertical="center"/>
      <protection hidden="1"/>
    </xf>
    <xf numFmtId="49" fontId="29" fillId="0" borderId="10" xfId="5" applyNumberFormat="1" applyFont="1" applyFill="1" applyBorder="1" applyAlignment="1" applyProtection="1">
      <alignment horizontal="right" vertical="center"/>
      <protection hidden="1"/>
    </xf>
    <xf numFmtId="0" fontId="25" fillId="0" borderId="9" xfId="3" applyNumberFormat="1" applyFont="1" applyFill="1" applyBorder="1" applyAlignment="1" applyProtection="1">
      <alignment horizontal="right" vertical="center"/>
      <protection hidden="1"/>
    </xf>
    <xf numFmtId="1" fontId="27" fillId="4" borderId="9" xfId="5" applyNumberFormat="1" applyFont="1" applyFill="1" applyBorder="1" applyAlignment="1" applyProtection="1">
      <alignment horizontal="right" vertical="center"/>
      <protection hidden="1"/>
    </xf>
    <xf numFmtId="1" fontId="28" fillId="4" borderId="9" xfId="5" applyNumberFormat="1" applyFont="1" applyFill="1" applyBorder="1" applyAlignment="1" applyProtection="1">
      <alignment horizontal="right" vertical="center"/>
      <protection hidden="1"/>
    </xf>
    <xf numFmtId="49" fontId="29" fillId="4" borderId="9" xfId="5" applyNumberFormat="1" applyFont="1" applyFill="1" applyBorder="1" applyAlignment="1" applyProtection="1">
      <alignment horizontal="right" vertical="center"/>
      <protection hidden="1"/>
    </xf>
    <xf numFmtId="49" fontId="30" fillId="0" borderId="0" xfId="3" applyNumberFormat="1" applyFont="1" applyBorder="1" applyProtection="1">
      <protection hidden="1"/>
    </xf>
    <xf numFmtId="0" fontId="31" fillId="0" borderId="9" xfId="3" applyFont="1" applyBorder="1" applyProtection="1">
      <protection hidden="1"/>
    </xf>
    <xf numFmtId="0" fontId="32" fillId="0" borderId="10" xfId="3" applyFont="1" applyBorder="1" applyProtection="1">
      <protection hidden="1"/>
    </xf>
    <xf numFmtId="1" fontId="30" fillId="0" borderId="9" xfId="3" applyNumberFormat="1" applyFont="1" applyBorder="1" applyProtection="1">
      <protection hidden="1"/>
    </xf>
    <xf numFmtId="49" fontId="30" fillId="0" borderId="9" xfId="3" applyNumberFormat="1" applyFont="1" applyBorder="1" applyProtection="1">
      <protection hidden="1"/>
    </xf>
    <xf numFmtId="43" fontId="32" fillId="0" borderId="10" xfId="1" applyFont="1" applyBorder="1" applyProtection="1">
      <protection hidden="1"/>
    </xf>
    <xf numFmtId="43" fontId="33" fillId="5" borderId="10" xfId="1" applyFont="1" applyFill="1" applyBorder="1" applyAlignment="1" applyProtection="1">
      <alignment horizontal="right" vertical="center"/>
      <protection hidden="1"/>
    </xf>
    <xf numFmtId="0" fontId="34" fillId="0" borderId="10" xfId="3" applyNumberFormat="1" applyFont="1" applyFill="1" applyBorder="1" applyAlignment="1" applyProtection="1">
      <alignment horizontal="right" vertical="center"/>
      <protection hidden="1"/>
    </xf>
    <xf numFmtId="1" fontId="35" fillId="0" borderId="9" xfId="5" applyNumberFormat="1" applyFont="1" applyFill="1" applyBorder="1" applyAlignment="1" applyProtection="1">
      <alignment horizontal="right" vertical="center"/>
      <protection hidden="1"/>
    </xf>
    <xf numFmtId="0" fontId="29" fillId="0" borderId="9" xfId="5" applyNumberFormat="1" applyFont="1" applyFill="1" applyBorder="1" applyAlignment="1" applyProtection="1">
      <alignment horizontal="right" vertical="center"/>
      <protection hidden="1"/>
    </xf>
    <xf numFmtId="0" fontId="32" fillId="0" borderId="0" xfId="3" applyFont="1" applyProtection="1">
      <protection hidden="1"/>
    </xf>
    <xf numFmtId="0" fontId="25" fillId="0" borderId="10" xfId="3" applyNumberFormat="1" applyFont="1" applyFill="1" applyBorder="1" applyAlignment="1" applyProtection="1">
      <alignment horizontal="right" vertical="center"/>
      <protection hidden="1"/>
    </xf>
    <xf numFmtId="1" fontId="25" fillId="0" borderId="10" xfId="3" applyNumberFormat="1" applyFont="1" applyFill="1" applyBorder="1" applyAlignment="1" applyProtection="1">
      <alignment horizontal="right" vertical="center"/>
      <protection hidden="1"/>
    </xf>
    <xf numFmtId="1" fontId="35" fillId="0" borderId="10" xfId="5" applyNumberFormat="1" applyFont="1" applyFill="1" applyBorder="1" applyAlignment="1" applyProtection="1">
      <alignment horizontal="right" vertical="center"/>
      <protection hidden="1"/>
    </xf>
    <xf numFmtId="1" fontId="35" fillId="6" borderId="9" xfId="5" applyNumberFormat="1" applyFont="1" applyFill="1" applyBorder="1" applyAlignment="1" applyProtection="1">
      <alignment horizontal="right" vertical="center"/>
      <protection hidden="1"/>
    </xf>
    <xf numFmtId="0" fontId="31" fillId="0" borderId="0" xfId="3" applyFont="1" applyProtection="1">
      <protection hidden="1"/>
    </xf>
    <xf numFmtId="49" fontId="30" fillId="0" borderId="0" xfId="3" applyNumberFormat="1" applyFont="1" applyProtection="1">
      <protection hidden="1"/>
    </xf>
    <xf numFmtId="1" fontId="30" fillId="0" borderId="0" xfId="3" applyNumberFormat="1" applyFont="1" applyProtection="1">
      <protection hidden="1"/>
    </xf>
    <xf numFmtId="164" fontId="32" fillId="0" borderId="0" xfId="1" applyNumberFormat="1" applyFont="1" applyProtection="1">
      <protection hidden="1"/>
    </xf>
    <xf numFmtId="43" fontId="32" fillId="0" borderId="0" xfId="1" applyNumberFormat="1" applyFont="1" applyProtection="1">
      <protection hidden="1"/>
    </xf>
    <xf numFmtId="43" fontId="32" fillId="0" borderId="0" xfId="1" applyFont="1" applyProtection="1">
      <protection hidden="1"/>
    </xf>
    <xf numFmtId="0" fontId="36" fillId="0" borderId="0" xfId="0" applyFont="1" applyProtection="1">
      <protection hidden="1"/>
    </xf>
    <xf numFmtId="49" fontId="31" fillId="0" borderId="0" xfId="3" applyNumberFormat="1" applyFont="1" applyProtection="1">
      <protection hidden="1"/>
    </xf>
    <xf numFmtId="49" fontId="37" fillId="0" borderId="0" xfId="0" applyNumberFormat="1" applyFont="1" applyProtection="1">
      <protection hidden="1"/>
    </xf>
    <xf numFmtId="0" fontId="37" fillId="0" borderId="0" xfId="0" applyNumberFormat="1" applyFont="1" applyProtection="1">
      <protection hidden="1"/>
    </xf>
    <xf numFmtId="0" fontId="37" fillId="0" borderId="0" xfId="0" applyFont="1" applyProtection="1">
      <protection hidden="1"/>
    </xf>
    <xf numFmtId="1" fontId="10" fillId="0" borderId="9" xfId="5" applyNumberFormat="1" applyFont="1" applyFill="1" applyBorder="1" applyAlignment="1" applyProtection="1">
      <alignment horizontal="right" vertical="center"/>
      <protection locked="0" hidden="1"/>
    </xf>
  </cellXfs>
  <cellStyles count="6">
    <cellStyle name="Comma" xfId="1" builtinId="3"/>
    <cellStyle name="Normal" xfId="0" builtinId="0"/>
    <cellStyle name="Normal 13 2" xfId="4"/>
    <cellStyle name="Normal 2 2" xfId="2"/>
    <cellStyle name="Normal 25 2" xfId="3"/>
    <cellStyle name="Normal 4" xfId="5"/>
  </cellStyles>
  <dxfs count="120"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15268</xdr:col>
          <xdr:colOff>752475</xdr:colOff>
          <xdr:row>113</xdr:row>
          <xdr:rowOff>0</xdr:rowOff>
        </xdr:from>
        <xdr:to>
          <xdr:col>15269</xdr:col>
          <xdr:colOff>219075</xdr:colOff>
          <xdr:row>113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15268</xdr:col>
          <xdr:colOff>752475</xdr:colOff>
          <xdr:row>113</xdr:row>
          <xdr:rowOff>0</xdr:rowOff>
        </xdr:from>
        <xdr:to>
          <xdr:col>15269</xdr:col>
          <xdr:colOff>219075</xdr:colOff>
          <xdr:row>113</xdr:row>
          <xdr:rowOff>228600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133350</xdr:colOff>
          <xdr:row>0</xdr:row>
          <xdr:rowOff>19050</xdr:rowOff>
        </xdr:from>
        <xdr:to>
          <xdr:col>22</xdr:col>
          <xdr:colOff>123825</xdr:colOff>
          <xdr:row>0</xdr:row>
          <xdr:rowOff>304800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1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ردیف مرتب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38100</xdr:colOff>
          <xdr:row>0</xdr:row>
          <xdr:rowOff>57150</xdr:rowOff>
        </xdr:from>
        <xdr:to>
          <xdr:col>18</xdr:col>
          <xdr:colOff>152400</xdr:colOff>
          <xdr:row>0</xdr:row>
          <xdr:rowOff>333375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1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فامیلی مرتب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mozesh\AMZ_0403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1100"/>
      <sheetName val="1403_11_PR"/>
      <sheetName val="1403_11_ST"/>
      <sheetName val="1403_11_STG"/>
      <sheetName val="1403_11_KG_ICDL"/>
      <sheetName val="1403_11_CP"/>
    </sheetNames>
    <definedNames>
      <definedName name="Family_Sort_ICDL"/>
      <definedName name="Radif_Sort_ICDL"/>
    </defined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pageSetUpPr fitToPage="1"/>
  </sheetPr>
  <dimension ref="A1:BE269"/>
  <sheetViews>
    <sheetView rightToLeft="1" tabSelected="1" topLeftCell="AO1" zoomScaleNormal="100" workbookViewId="0">
      <selection activeCell="AP3" sqref="AP3"/>
    </sheetView>
  </sheetViews>
  <sheetFormatPr defaultRowHeight="15"/>
  <cols>
    <col min="1" max="1" width="3.5546875" style="85" hidden="1" customWidth="1"/>
    <col min="2" max="2" width="10.109375" style="85" hidden="1" customWidth="1"/>
    <col min="3" max="3" width="16.5546875" style="85" hidden="1" customWidth="1"/>
    <col min="4" max="4" width="6.21875" style="80" hidden="1" customWidth="1"/>
    <col min="5" max="5" width="7.44140625" style="85" hidden="1" customWidth="1"/>
    <col min="6" max="6" width="5.44140625" style="86" hidden="1" customWidth="1"/>
    <col min="7" max="7" width="4.77734375" style="86" hidden="1" customWidth="1"/>
    <col min="8" max="9" width="3.21875" style="86" hidden="1" customWidth="1"/>
    <col min="10" max="10" width="2.33203125" style="87" hidden="1" customWidth="1"/>
    <col min="11" max="23" width="2.33203125" style="86" hidden="1" customWidth="1"/>
    <col min="24" max="31" width="1.109375" style="86" hidden="1" customWidth="1"/>
    <col min="32" max="32" width="4.33203125" style="88" hidden="1" customWidth="1"/>
    <col min="33" max="33" width="7.44140625" style="89" hidden="1" customWidth="1"/>
    <col min="34" max="35" width="4.6640625" style="90" hidden="1" customWidth="1"/>
    <col min="36" max="36" width="4.21875" style="80" hidden="1" customWidth="1"/>
    <col min="37" max="37" width="5.88671875" style="80" hidden="1" customWidth="1"/>
    <col min="38" max="38" width="6" style="80" hidden="1" customWidth="1"/>
    <col min="39" max="39" width="6.21875" style="80" hidden="1" customWidth="1"/>
    <col min="40" max="40" width="6.109375" style="80" hidden="1" customWidth="1"/>
    <col min="41" max="41" width="30.44140625" style="2" bestFit="1" customWidth="1"/>
    <col min="42" max="42" width="13.44140625" style="2" customWidth="1"/>
    <col min="43" max="43" width="11.6640625" style="2" customWidth="1"/>
    <col min="44" max="44" width="15.6640625" style="2" customWidth="1"/>
    <col min="45" max="45" width="0" style="85" hidden="1" customWidth="1"/>
    <col min="46" max="49" width="0" style="91" hidden="1" customWidth="1"/>
    <col min="50" max="50" width="0" style="85" hidden="1" customWidth="1"/>
    <col min="51" max="51" width="0" style="92" hidden="1" customWidth="1"/>
    <col min="52" max="52" width="8.88671875" style="3"/>
    <col min="53" max="16384" width="8.88671875" style="2"/>
  </cols>
  <sheetData>
    <row r="1" spans="1:57" ht="21.75" thickBot="1">
      <c r="A1" s="36" t="s">
        <v>0</v>
      </c>
      <c r="B1" s="37"/>
      <c r="C1" s="38" t="s">
        <v>1</v>
      </c>
      <c r="D1" s="37"/>
      <c r="E1" s="39" t="s">
        <v>2</v>
      </c>
      <c r="F1" s="40"/>
      <c r="G1" s="40"/>
      <c r="H1" s="40"/>
      <c r="I1" s="40"/>
      <c r="J1" s="41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2">
        <v>5</v>
      </c>
      <c r="AG1" s="43">
        <v>300</v>
      </c>
      <c r="AH1" s="44"/>
      <c r="AI1" s="44"/>
      <c r="AJ1" s="37"/>
      <c r="AK1" s="37"/>
      <c r="AL1" s="37"/>
      <c r="AM1" s="37"/>
      <c r="AN1" s="37"/>
      <c r="AO1" s="1"/>
      <c r="AP1" s="1"/>
      <c r="AQ1" s="1"/>
      <c r="AR1" s="1"/>
    </row>
    <row r="2" spans="1:57" ht="79.5" customHeight="1" thickBot="1">
      <c r="A2" s="45" t="s">
        <v>3</v>
      </c>
      <c r="B2" s="46" t="s">
        <v>4</v>
      </c>
      <c r="C2" s="47" t="s">
        <v>5</v>
      </c>
      <c r="D2" s="48" t="s">
        <v>6</v>
      </c>
      <c r="E2" s="49" t="s">
        <v>7</v>
      </c>
      <c r="F2" s="49" t="s">
        <v>8</v>
      </c>
      <c r="G2" s="49" t="s">
        <v>9</v>
      </c>
      <c r="H2" s="49" t="s">
        <v>10</v>
      </c>
      <c r="I2" s="49" t="s">
        <v>11</v>
      </c>
      <c r="J2" s="50" t="s">
        <v>12</v>
      </c>
      <c r="K2" s="49" t="s">
        <v>13</v>
      </c>
      <c r="L2" s="49" t="s">
        <v>14</v>
      </c>
      <c r="M2" s="49" t="s">
        <v>15</v>
      </c>
      <c r="N2" s="49" t="s">
        <v>16</v>
      </c>
      <c r="O2" s="49" t="s">
        <v>17</v>
      </c>
      <c r="P2" s="49" t="s">
        <v>18</v>
      </c>
      <c r="Q2" s="49" t="s">
        <v>19</v>
      </c>
      <c r="R2" s="49" t="s">
        <v>20</v>
      </c>
      <c r="S2" s="49" t="s">
        <v>21</v>
      </c>
      <c r="T2" s="49" t="s">
        <v>22</v>
      </c>
      <c r="U2" s="49" t="s">
        <v>23</v>
      </c>
      <c r="V2" s="49" t="s">
        <v>24</v>
      </c>
      <c r="W2" s="49"/>
      <c r="X2" s="49"/>
      <c r="Y2" s="49"/>
      <c r="Z2" s="49"/>
      <c r="AA2" s="49"/>
      <c r="AB2" s="49"/>
      <c r="AC2" s="49"/>
      <c r="AD2" s="49"/>
      <c r="AE2" s="49"/>
      <c r="AF2" s="51" t="s">
        <v>25</v>
      </c>
      <c r="AG2" s="52" t="s">
        <v>26</v>
      </c>
      <c r="AH2" s="53" t="s">
        <v>27</v>
      </c>
      <c r="AI2" s="53" t="s">
        <v>28</v>
      </c>
      <c r="AJ2" s="48" t="s">
        <v>29</v>
      </c>
      <c r="AK2" s="48" t="s">
        <v>30</v>
      </c>
      <c r="AL2" s="48" t="s">
        <v>31</v>
      </c>
      <c r="AM2" s="48"/>
      <c r="AN2" s="48"/>
      <c r="AO2" s="4" t="s">
        <v>32</v>
      </c>
      <c r="AP2" s="5" t="s">
        <v>33</v>
      </c>
      <c r="AQ2" s="5"/>
      <c r="AR2" s="6"/>
      <c r="AT2" s="93" t="s">
        <v>34</v>
      </c>
      <c r="AU2" s="93" t="s">
        <v>35</v>
      </c>
      <c r="AV2" s="93" t="s">
        <v>5</v>
      </c>
      <c r="AW2" s="93" t="s">
        <v>36</v>
      </c>
      <c r="BB2" s="7"/>
      <c r="BC2" s="7"/>
      <c r="BD2" s="7"/>
      <c r="BE2" s="7"/>
    </row>
    <row r="3" spans="1:57" ht="24.95" customHeight="1" thickTop="1">
      <c r="A3" s="54">
        <v>1</v>
      </c>
      <c r="B3" s="55">
        <v>403202355</v>
      </c>
      <c r="C3" s="56" t="s">
        <v>37</v>
      </c>
      <c r="D3" s="57">
        <v>17</v>
      </c>
      <c r="E3" s="55" t="s">
        <v>38</v>
      </c>
      <c r="F3" s="58">
        <f>IFERROR(VLOOKUP(B3,AT:AW,4,FALSE),"")</f>
        <v>440</v>
      </c>
      <c r="G3" s="59">
        <v>80</v>
      </c>
      <c r="H3" s="59">
        <v>70</v>
      </c>
      <c r="I3" s="59">
        <v>95</v>
      </c>
      <c r="J3" s="59">
        <v>95</v>
      </c>
      <c r="K3" s="60"/>
      <c r="L3" s="60"/>
      <c r="M3" s="60" t="s">
        <v>39</v>
      </c>
      <c r="N3" s="60"/>
      <c r="O3" s="60"/>
      <c r="P3" s="60"/>
      <c r="Q3" s="60"/>
      <c r="R3" s="60"/>
      <c r="S3" s="60" t="s">
        <v>40</v>
      </c>
      <c r="T3" s="60"/>
      <c r="U3" s="60" t="s">
        <v>41</v>
      </c>
      <c r="V3" s="60" t="s">
        <v>42</v>
      </c>
      <c r="W3" s="60"/>
      <c r="X3" s="60"/>
      <c r="Y3" s="60"/>
      <c r="Z3" s="60"/>
      <c r="AA3" s="60"/>
      <c r="AB3" s="60"/>
      <c r="AC3" s="60"/>
      <c r="AD3" s="60"/>
      <c r="AE3" s="60"/>
      <c r="AF3" s="61">
        <f>IF(COUNTA(K3:V3)*2/$AF$1&gt;=2,2,COUNTA(K3:V3)*2/$AF$1)</f>
        <v>1.6</v>
      </c>
      <c r="AG3" s="62">
        <f>IF(OR(F3="-",F3="",F3=0),0,IF(F3&gt;=$AG$1,2,F3*2/$AG$1))</f>
        <v>2</v>
      </c>
      <c r="AH3" s="63">
        <v>10</v>
      </c>
      <c r="AI3" s="63">
        <v>10</v>
      </c>
      <c r="AJ3" s="57">
        <v>15</v>
      </c>
      <c r="AK3" s="57">
        <f>D3</f>
        <v>17</v>
      </c>
      <c r="AL3" s="64">
        <v>18.5</v>
      </c>
      <c r="AM3" s="57"/>
      <c r="AN3" s="57" t="str">
        <f>IF(AND(AK3&lt;&gt;0,OR(AI3="",AH3="")),"err","")</f>
        <v/>
      </c>
      <c r="AO3" s="8" t="s">
        <v>43</v>
      </c>
      <c r="AP3" s="96"/>
      <c r="AQ3" s="9" t="s">
        <v>44</v>
      </c>
      <c r="AR3" s="10"/>
      <c r="AT3" s="94">
        <v>403211285</v>
      </c>
      <c r="AU3" s="93" t="s">
        <v>45</v>
      </c>
      <c r="AV3" s="93" t="s">
        <v>46</v>
      </c>
      <c r="AW3" s="95">
        <v>500</v>
      </c>
      <c r="BB3" s="11"/>
      <c r="BC3" s="7"/>
      <c r="BD3" s="7"/>
      <c r="BE3" s="12"/>
    </row>
    <row r="4" spans="1:57" ht="24.95" customHeight="1">
      <c r="A4" s="54">
        <v>2</v>
      </c>
      <c r="B4" s="55">
        <v>401435065</v>
      </c>
      <c r="C4" s="56" t="s">
        <v>47</v>
      </c>
      <c r="D4" s="57"/>
      <c r="E4" s="55" t="s">
        <v>38</v>
      </c>
      <c r="F4" s="58" t="str">
        <f>IFERROR(VLOOKUP(B4,AT:AW,4,FALSE),"")</f>
        <v/>
      </c>
      <c r="G4" s="59" t="s">
        <v>48</v>
      </c>
      <c r="H4" s="59" t="s">
        <v>48</v>
      </c>
      <c r="I4" s="59" t="s">
        <v>48</v>
      </c>
      <c r="J4" s="59" t="s">
        <v>48</v>
      </c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1">
        <f>IF(COUNTA(K4:V4)*2/$AF$1&gt;=2,2,COUNTA(K4:V4)*2/$AF$1)</f>
        <v>0</v>
      </c>
      <c r="AG4" s="62">
        <f>IF(OR(F4="-",F4="",F4=0),0,IF(F4&gt;=$AG$1,2,F4*2/$AG$1))</f>
        <v>0</v>
      </c>
      <c r="AH4" s="63"/>
      <c r="AI4" s="63"/>
      <c r="AJ4" s="57"/>
      <c r="AK4" s="57">
        <f>D4</f>
        <v>0</v>
      </c>
      <c r="AL4" s="64">
        <v>0</v>
      </c>
      <c r="AM4" s="57"/>
      <c r="AN4" s="57" t="str">
        <f t="shared" ref="AN4:AN67" si="0">IF(AND(AK4&lt;&gt;0,OR(AI4="",AH4="")),"err","")</f>
        <v/>
      </c>
      <c r="AO4" s="13" t="s">
        <v>49</v>
      </c>
      <c r="AP4" s="14" t="e">
        <f>VLOOKUP($AP3,$B:$AK,2,FALSE)</f>
        <v>#N/A</v>
      </c>
      <c r="AQ4" s="15"/>
      <c r="AR4" s="10"/>
      <c r="AT4" s="94">
        <v>403202355</v>
      </c>
      <c r="AU4" s="93" t="s">
        <v>50</v>
      </c>
      <c r="AV4" s="93" t="s">
        <v>51</v>
      </c>
      <c r="AW4" s="95">
        <v>440</v>
      </c>
      <c r="BB4" s="11"/>
      <c r="BC4" s="7"/>
      <c r="BD4" s="7"/>
      <c r="BE4" s="12"/>
    </row>
    <row r="5" spans="1:57" ht="24.95" customHeight="1">
      <c r="A5" s="54">
        <v>3</v>
      </c>
      <c r="B5" s="55">
        <v>403211285</v>
      </c>
      <c r="C5" s="56" t="s">
        <v>52</v>
      </c>
      <c r="D5" s="57">
        <v>19</v>
      </c>
      <c r="E5" s="55" t="s">
        <v>38</v>
      </c>
      <c r="F5" s="58">
        <f>IFERROR(VLOOKUP(B5,AT:AW,4,FALSE),"")</f>
        <v>500</v>
      </c>
      <c r="G5" s="59">
        <v>100</v>
      </c>
      <c r="H5" s="59">
        <v>100</v>
      </c>
      <c r="I5" s="59">
        <v>100</v>
      </c>
      <c r="J5" s="59">
        <v>100</v>
      </c>
      <c r="K5" s="60"/>
      <c r="L5" s="60" t="s">
        <v>53</v>
      </c>
      <c r="M5" s="60" t="s">
        <v>54</v>
      </c>
      <c r="N5" s="60"/>
      <c r="O5" s="60" t="s">
        <v>55</v>
      </c>
      <c r="P5" s="60" t="s">
        <v>56</v>
      </c>
      <c r="Q5" s="60"/>
      <c r="R5" s="60" t="s">
        <v>57</v>
      </c>
      <c r="S5" s="60" t="s">
        <v>40</v>
      </c>
      <c r="T5" s="60" t="s">
        <v>58</v>
      </c>
      <c r="U5" s="60" t="s">
        <v>41</v>
      </c>
      <c r="V5" s="60" t="s">
        <v>42</v>
      </c>
      <c r="W5" s="60"/>
      <c r="X5" s="60"/>
      <c r="Y5" s="60"/>
      <c r="Z5" s="60"/>
      <c r="AA5" s="60"/>
      <c r="AB5" s="60"/>
      <c r="AC5" s="60"/>
      <c r="AD5" s="60"/>
      <c r="AE5" s="60"/>
      <c r="AF5" s="61">
        <f>IF(COUNTA(K5:V5)*2/$AF$1&gt;=2,2,COUNTA(K5:V5)*2/$AF$1)</f>
        <v>2</v>
      </c>
      <c r="AG5" s="62">
        <f>IF(OR(F5="-",F5="",F5=0),0,IF(F5&gt;=$AG$1,2,F5*2/$AG$1))</f>
        <v>2</v>
      </c>
      <c r="AH5" s="63">
        <v>10</v>
      </c>
      <c r="AI5" s="63">
        <v>10</v>
      </c>
      <c r="AJ5" s="57">
        <v>19</v>
      </c>
      <c r="AK5" s="57">
        <f>D5</f>
        <v>19</v>
      </c>
      <c r="AL5" s="64">
        <v>19.7</v>
      </c>
      <c r="AM5" s="57"/>
      <c r="AN5" s="57" t="str">
        <f t="shared" si="0"/>
        <v/>
      </c>
      <c r="AO5" s="16" t="s">
        <v>59</v>
      </c>
      <c r="AP5" s="17" t="e">
        <f>AP15</f>
        <v>#N/A</v>
      </c>
      <c r="AQ5" s="9" t="s">
        <v>60</v>
      </c>
      <c r="AR5" s="18"/>
      <c r="AT5" s="94">
        <v>400433274</v>
      </c>
      <c r="AU5" s="93" t="s">
        <v>61</v>
      </c>
      <c r="AV5" s="93" t="s">
        <v>62</v>
      </c>
      <c r="AW5" s="93">
        <v>0</v>
      </c>
      <c r="BB5" s="11"/>
      <c r="BC5" s="7"/>
      <c r="BD5" s="7"/>
      <c r="BE5" s="7"/>
    </row>
    <row r="6" spans="1:57" ht="24.95" customHeight="1">
      <c r="A6" s="54">
        <v>4</v>
      </c>
      <c r="B6" s="55">
        <v>400433274</v>
      </c>
      <c r="C6" s="56" t="s">
        <v>63</v>
      </c>
      <c r="D6" s="57"/>
      <c r="E6" s="55" t="s">
        <v>38</v>
      </c>
      <c r="F6" s="58">
        <f>IFERROR(VLOOKUP(B6,AT:AW,4,FALSE),"")</f>
        <v>0</v>
      </c>
      <c r="G6" s="59" t="s">
        <v>64</v>
      </c>
      <c r="H6" s="59" t="s">
        <v>64</v>
      </c>
      <c r="I6" s="59"/>
      <c r="J6" s="59">
        <v>0</v>
      </c>
      <c r="K6" s="60"/>
      <c r="L6" s="60"/>
      <c r="M6" s="60"/>
      <c r="N6" s="60"/>
      <c r="O6" s="60" t="s">
        <v>55</v>
      </c>
      <c r="P6" s="60" t="s">
        <v>56</v>
      </c>
      <c r="Q6" s="60"/>
      <c r="R6" s="60"/>
      <c r="S6" s="60" t="s">
        <v>40</v>
      </c>
      <c r="T6" s="60"/>
      <c r="U6" s="60" t="s">
        <v>41</v>
      </c>
      <c r="V6" s="60"/>
      <c r="W6" s="60"/>
      <c r="X6" s="60"/>
      <c r="Y6" s="60"/>
      <c r="Z6" s="60"/>
      <c r="AA6" s="60"/>
      <c r="AB6" s="60"/>
      <c r="AC6" s="60"/>
      <c r="AD6" s="60"/>
      <c r="AE6" s="60"/>
      <c r="AF6" s="61">
        <f>IF(COUNTA(K6:V6)*2/$AF$1&gt;=2,2,COUNTA(K6:V6)*2/$AF$1)</f>
        <v>1.6</v>
      </c>
      <c r="AG6" s="62">
        <f>IF(OR(F6="-",F6="",F6=0),0,IF(F6&gt;=$AG$1,2,F6*2/$AG$1))</f>
        <v>0</v>
      </c>
      <c r="AH6" s="63">
        <v>10</v>
      </c>
      <c r="AI6" s="63"/>
      <c r="AJ6" s="57">
        <v>17</v>
      </c>
      <c r="AK6" s="57">
        <f>D6</f>
        <v>0</v>
      </c>
      <c r="AL6" s="64">
        <v>8.2999999999999989</v>
      </c>
      <c r="AM6" s="57"/>
      <c r="AN6" s="57" t="str">
        <f t="shared" si="0"/>
        <v/>
      </c>
      <c r="AO6" s="16"/>
      <c r="AP6" s="17"/>
      <c r="AQ6" s="9"/>
      <c r="AR6" s="18"/>
      <c r="AT6" s="94">
        <v>403207010</v>
      </c>
      <c r="AU6" s="93" t="s">
        <v>65</v>
      </c>
      <c r="AV6" s="93" t="s">
        <v>66</v>
      </c>
      <c r="AW6" s="95">
        <v>455</v>
      </c>
      <c r="BB6" s="11"/>
      <c r="BC6" s="7"/>
      <c r="BD6" s="7"/>
      <c r="BE6" s="12"/>
    </row>
    <row r="7" spans="1:57" ht="24.95" customHeight="1">
      <c r="A7" s="54">
        <v>6</v>
      </c>
      <c r="B7" s="55">
        <v>403403172</v>
      </c>
      <c r="C7" s="56" t="s">
        <v>67</v>
      </c>
      <c r="D7" s="57"/>
      <c r="E7" s="55" t="s">
        <v>38</v>
      </c>
      <c r="F7" s="58" t="str">
        <f>IFERROR(VLOOKUP(B7,AT:AW,4,FALSE),"")</f>
        <v/>
      </c>
      <c r="G7" s="59" t="s">
        <v>48</v>
      </c>
      <c r="H7" s="59" t="s">
        <v>48</v>
      </c>
      <c r="I7" s="59" t="s">
        <v>48</v>
      </c>
      <c r="J7" s="59">
        <v>100</v>
      </c>
      <c r="K7" s="60"/>
      <c r="L7" s="60" t="s">
        <v>53</v>
      </c>
      <c r="M7" s="60" t="s">
        <v>39</v>
      </c>
      <c r="N7" s="60"/>
      <c r="O7" s="60" t="s">
        <v>55</v>
      </c>
      <c r="P7" s="60" t="s">
        <v>56</v>
      </c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1">
        <f>IF(COUNTA(K7:V7)*2/$AF$1&gt;=2,2,COUNTA(K7:V7)*2/$AF$1)</f>
        <v>1.6</v>
      </c>
      <c r="AG7" s="62">
        <f>IF(OR(F7="-",F7="",F7=0),0,IF(F7&gt;=$AG$1,2,F7*2/$AG$1))</f>
        <v>0</v>
      </c>
      <c r="AH7" s="63">
        <v>10</v>
      </c>
      <c r="AI7" s="63"/>
      <c r="AJ7" s="57"/>
      <c r="AK7" s="57">
        <f>D7</f>
        <v>0</v>
      </c>
      <c r="AL7" s="64">
        <v>6.6</v>
      </c>
      <c r="AM7" s="57"/>
      <c r="AN7" s="57" t="str">
        <f t="shared" si="0"/>
        <v/>
      </c>
      <c r="AO7" s="19" t="s">
        <v>68</v>
      </c>
      <c r="AP7" s="20" t="e">
        <f>VLOOKUP($AP$3,B:AL,35,FALSE)</f>
        <v>#N/A</v>
      </c>
      <c r="AQ7" s="21" t="s">
        <v>69</v>
      </c>
      <c r="AR7" s="22"/>
      <c r="AT7" s="94">
        <v>403208176</v>
      </c>
      <c r="AU7" s="93" t="s">
        <v>70</v>
      </c>
      <c r="AV7" s="93" t="s">
        <v>71</v>
      </c>
      <c r="AW7" s="95">
        <v>435</v>
      </c>
      <c r="BB7" s="11"/>
      <c r="BC7" s="7"/>
      <c r="BD7" s="7"/>
      <c r="BE7" s="12"/>
    </row>
    <row r="8" spans="1:57" ht="24.95" customHeight="1">
      <c r="A8" s="54">
        <v>7</v>
      </c>
      <c r="B8" s="55">
        <v>403208176</v>
      </c>
      <c r="C8" s="56" t="s">
        <v>72</v>
      </c>
      <c r="D8" s="57">
        <v>18</v>
      </c>
      <c r="E8" s="55" t="s">
        <v>38</v>
      </c>
      <c r="F8" s="58">
        <f>IFERROR(VLOOKUP(B8,AT:AW,4,FALSE),"")</f>
        <v>435</v>
      </c>
      <c r="G8" s="59">
        <v>45</v>
      </c>
      <c r="H8" s="59">
        <v>100</v>
      </c>
      <c r="I8" s="59">
        <v>100</v>
      </c>
      <c r="J8" s="59">
        <v>90</v>
      </c>
      <c r="K8" s="60"/>
      <c r="L8" s="60"/>
      <c r="M8" s="60"/>
      <c r="N8" s="60"/>
      <c r="O8" s="60" t="s">
        <v>55</v>
      </c>
      <c r="P8" s="60" t="s">
        <v>56</v>
      </c>
      <c r="Q8" s="60"/>
      <c r="R8" s="60" t="s">
        <v>57</v>
      </c>
      <c r="S8" s="60" t="s">
        <v>40</v>
      </c>
      <c r="T8" s="60" t="s">
        <v>58</v>
      </c>
      <c r="U8" s="60" t="s">
        <v>41</v>
      </c>
      <c r="V8" s="60" t="s">
        <v>42</v>
      </c>
      <c r="W8" s="60"/>
      <c r="X8" s="60"/>
      <c r="Y8" s="60"/>
      <c r="Z8" s="60"/>
      <c r="AA8" s="60"/>
      <c r="AB8" s="60"/>
      <c r="AC8" s="60"/>
      <c r="AD8" s="60"/>
      <c r="AE8" s="60"/>
      <c r="AF8" s="61">
        <f>IF(COUNTA(K8:V8)*2/$AF$1&gt;=2,2,COUNTA(K8:V8)*2/$AF$1)</f>
        <v>2</v>
      </c>
      <c r="AG8" s="62">
        <f>IF(OR(F8="-",F8="",F8=0),0,IF(F8&gt;=$AG$1,2,F8*2/$AG$1))</f>
        <v>2</v>
      </c>
      <c r="AH8" s="63">
        <v>10</v>
      </c>
      <c r="AI8" s="63">
        <v>10</v>
      </c>
      <c r="AJ8" s="57">
        <v>19.5</v>
      </c>
      <c r="AK8" s="57">
        <f>D8</f>
        <v>18</v>
      </c>
      <c r="AL8" s="64">
        <v>19.55</v>
      </c>
      <c r="AM8" s="57"/>
      <c r="AN8" s="57" t="str">
        <f t="shared" si="0"/>
        <v/>
      </c>
      <c r="AO8" s="19" t="s">
        <v>73</v>
      </c>
      <c r="AP8" s="20" t="e">
        <f>VLOOKUP($AP$3,B:AL,36,FALSE)</f>
        <v>#N/A</v>
      </c>
      <c r="AQ8" s="21"/>
      <c r="AR8" s="22"/>
      <c r="AT8" s="94">
        <v>403204065</v>
      </c>
      <c r="AU8" s="93" t="s">
        <v>74</v>
      </c>
      <c r="AV8" s="93" t="s">
        <v>75</v>
      </c>
      <c r="AW8" s="93">
        <v>277</v>
      </c>
      <c r="BB8" s="11"/>
      <c r="BC8" s="7"/>
      <c r="BD8" s="7"/>
      <c r="BE8" s="7"/>
    </row>
    <row r="9" spans="1:57" ht="24.95" customHeight="1">
      <c r="A9" s="54">
        <v>8</v>
      </c>
      <c r="B9" s="55">
        <v>403204065</v>
      </c>
      <c r="C9" s="56" t="s">
        <v>76</v>
      </c>
      <c r="D9" s="57">
        <v>19</v>
      </c>
      <c r="E9" s="55" t="s">
        <v>38</v>
      </c>
      <c r="F9" s="58">
        <f>IFERROR(VLOOKUP(B9,AT:AW,4,FALSE),"")</f>
        <v>277</v>
      </c>
      <c r="G9" s="59" t="s">
        <v>64</v>
      </c>
      <c r="H9" s="59" t="s">
        <v>64</v>
      </c>
      <c r="I9" s="59">
        <v>85</v>
      </c>
      <c r="J9" s="59">
        <v>92</v>
      </c>
      <c r="K9" s="60"/>
      <c r="L9" s="60"/>
      <c r="M9" s="60" t="s">
        <v>39</v>
      </c>
      <c r="N9" s="60"/>
      <c r="O9" s="60" t="s">
        <v>55</v>
      </c>
      <c r="P9" s="60" t="s">
        <v>56</v>
      </c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1">
        <f>IF(COUNTA(K9:V9)*2/$AF$1&gt;=2,2,COUNTA(K9:V9)*2/$AF$1)</f>
        <v>1.2</v>
      </c>
      <c r="AG9" s="62">
        <f>IF(OR(F9="-",F9="",F9=0),0,IF(F9&gt;=$AG$1,2,F9*2/$AG$1))</f>
        <v>1.8466666666666667</v>
      </c>
      <c r="AH9" s="63">
        <v>10</v>
      </c>
      <c r="AI9" s="63">
        <v>10</v>
      </c>
      <c r="AJ9" s="57"/>
      <c r="AK9" s="57">
        <f>D9</f>
        <v>19</v>
      </c>
      <c r="AL9" s="64">
        <v>16.846666666666668</v>
      </c>
      <c r="AM9" s="57"/>
      <c r="AN9" s="57" t="str">
        <f t="shared" si="0"/>
        <v/>
      </c>
      <c r="AO9" s="19" t="s">
        <v>77</v>
      </c>
      <c r="AP9" s="20">
        <f>IFERROR(AP7*2/20,0)</f>
        <v>0</v>
      </c>
      <c r="AQ9" s="21"/>
      <c r="AR9" s="22"/>
      <c r="AT9" s="94">
        <v>403211951</v>
      </c>
      <c r="AU9" s="93" t="s">
        <v>78</v>
      </c>
      <c r="AV9" s="93" t="s">
        <v>79</v>
      </c>
      <c r="AW9" s="93" t="s">
        <v>64</v>
      </c>
      <c r="BB9" s="11"/>
      <c r="BC9" s="7"/>
      <c r="BD9" s="7"/>
      <c r="BE9" s="12"/>
    </row>
    <row r="10" spans="1:57" ht="24.95" customHeight="1">
      <c r="A10" s="54">
        <v>10</v>
      </c>
      <c r="B10" s="55">
        <v>403210103</v>
      </c>
      <c r="C10" s="56" t="s">
        <v>80</v>
      </c>
      <c r="D10" s="57"/>
      <c r="E10" s="55" t="s">
        <v>38</v>
      </c>
      <c r="F10" s="58" t="str">
        <f>IFERROR(VLOOKUP(B10,AT:AW,4,FALSE),"")</f>
        <v>-</v>
      </c>
      <c r="G10" s="59" t="s">
        <v>64</v>
      </c>
      <c r="H10" s="59" t="s">
        <v>64</v>
      </c>
      <c r="I10" s="59"/>
      <c r="J10" s="59" t="s">
        <v>64</v>
      </c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1">
        <f>IF(COUNTA(K10:V10)*2/$AF$1&gt;=2,2,COUNTA(K10:V10)*2/$AF$1)</f>
        <v>0</v>
      </c>
      <c r="AG10" s="62">
        <f>IF(OR(F10="-",F10="",F10=0),0,IF(F10&gt;=$AG$1,2,F10*2/$AG$1))</f>
        <v>0</v>
      </c>
      <c r="AH10" s="63"/>
      <c r="AI10" s="63"/>
      <c r="AJ10" s="57"/>
      <c r="AK10" s="57">
        <f>D10</f>
        <v>0</v>
      </c>
      <c r="AL10" s="64">
        <v>0</v>
      </c>
      <c r="AM10" s="57"/>
      <c r="AN10" s="57" t="str">
        <f t="shared" si="0"/>
        <v/>
      </c>
      <c r="AO10" s="23" t="s">
        <v>81</v>
      </c>
      <c r="AP10" s="24">
        <f>IFERROR(AP8*4/20,0)</f>
        <v>0</v>
      </c>
      <c r="AQ10" s="9" t="s">
        <v>82</v>
      </c>
      <c r="AR10" s="10"/>
      <c r="AT10" s="94">
        <v>403209444</v>
      </c>
      <c r="AU10" s="93" t="s">
        <v>83</v>
      </c>
      <c r="AV10" s="93" t="s">
        <v>84</v>
      </c>
      <c r="AW10" s="93">
        <v>130</v>
      </c>
      <c r="BB10" s="11"/>
      <c r="BC10" s="7"/>
      <c r="BD10" s="7"/>
      <c r="BE10" s="7"/>
    </row>
    <row r="11" spans="1:57" ht="24.95" customHeight="1">
      <c r="A11" s="54">
        <v>11</v>
      </c>
      <c r="B11" s="55">
        <v>403403180</v>
      </c>
      <c r="C11" s="56" t="s">
        <v>85</v>
      </c>
      <c r="D11" s="57">
        <v>12</v>
      </c>
      <c r="E11" s="55" t="s">
        <v>38</v>
      </c>
      <c r="F11" s="58">
        <f>IFERROR(VLOOKUP(B11,AT:AW,4,FALSE),"")</f>
        <v>320</v>
      </c>
      <c r="G11" s="59" t="s">
        <v>64</v>
      </c>
      <c r="H11" s="59">
        <v>100</v>
      </c>
      <c r="I11" s="59">
        <v>80</v>
      </c>
      <c r="J11" s="59">
        <v>40</v>
      </c>
      <c r="K11" s="60"/>
      <c r="L11" s="60"/>
      <c r="M11" s="60" t="s">
        <v>39</v>
      </c>
      <c r="N11" s="60"/>
      <c r="O11" s="60" t="s">
        <v>55</v>
      </c>
      <c r="P11" s="60" t="s">
        <v>56</v>
      </c>
      <c r="Q11" s="60"/>
      <c r="R11" s="60" t="s">
        <v>57</v>
      </c>
      <c r="S11" s="60" t="s">
        <v>40</v>
      </c>
      <c r="T11" s="60"/>
      <c r="U11" s="60"/>
      <c r="V11" s="60" t="s">
        <v>42</v>
      </c>
      <c r="W11" s="60"/>
      <c r="X11" s="60"/>
      <c r="Y11" s="60"/>
      <c r="Z11" s="60"/>
      <c r="AA11" s="60"/>
      <c r="AB11" s="60"/>
      <c r="AC11" s="60"/>
      <c r="AD11" s="60"/>
      <c r="AE11" s="60"/>
      <c r="AF11" s="61">
        <f>IF(COUNTA(K11:V11)*2/$AF$1&gt;=2,2,COUNTA(K11:V11)*2/$AF$1)</f>
        <v>2</v>
      </c>
      <c r="AG11" s="62">
        <f>IF(OR(F11="-",F11="",F11=0),0,IF(F11&gt;=$AG$1,2,F11*2/$AG$1))</f>
        <v>2</v>
      </c>
      <c r="AH11" s="63">
        <v>10</v>
      </c>
      <c r="AI11" s="63"/>
      <c r="AJ11" s="57">
        <v>18</v>
      </c>
      <c r="AK11" s="57">
        <f>D11</f>
        <v>12</v>
      </c>
      <c r="AL11" s="64">
        <v>13.2</v>
      </c>
      <c r="AM11" s="57"/>
      <c r="AN11" s="57" t="str">
        <f t="shared" si="0"/>
        <v>err</v>
      </c>
      <c r="AO11" s="23" t="s">
        <v>86</v>
      </c>
      <c r="AP11" s="20" t="e">
        <f>VLOOKUP($AP$3,B:AL,34,FALSE)/2</f>
        <v>#N/A</v>
      </c>
      <c r="AQ11" s="9"/>
      <c r="AR11" s="10"/>
      <c r="AT11" s="94">
        <v>403210103</v>
      </c>
      <c r="AU11" s="93" t="s">
        <v>87</v>
      </c>
      <c r="AV11" s="93" t="s">
        <v>88</v>
      </c>
      <c r="AW11" s="93" t="s">
        <v>64</v>
      </c>
      <c r="BB11" s="11"/>
      <c r="BC11" s="7"/>
      <c r="BD11" s="7"/>
      <c r="BE11" s="12"/>
    </row>
    <row r="12" spans="1:57" ht="24.95" customHeight="1">
      <c r="A12" s="54">
        <v>12</v>
      </c>
      <c r="B12" s="55">
        <v>403403197</v>
      </c>
      <c r="C12" s="56" t="s">
        <v>89</v>
      </c>
      <c r="D12" s="57"/>
      <c r="E12" s="55" t="s">
        <v>38</v>
      </c>
      <c r="F12" s="58" t="str">
        <f>IFERROR(VLOOKUP(B12,AT:AW,4,FALSE),"")</f>
        <v>-</v>
      </c>
      <c r="G12" s="59" t="s">
        <v>64</v>
      </c>
      <c r="H12" s="59" t="s">
        <v>64</v>
      </c>
      <c r="I12" s="59"/>
      <c r="J12" s="59" t="s">
        <v>64</v>
      </c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1">
        <f>IF(COUNTA(K12:V12)*2/$AF$1&gt;=2,2,COUNTA(K12:V12)*2/$AF$1)</f>
        <v>0</v>
      </c>
      <c r="AG12" s="62">
        <f>IF(OR(F12="-",F12="",F12=0),0,IF(F12&gt;=$AG$1,2,F12*2/$AG$1))</f>
        <v>0</v>
      </c>
      <c r="AH12" s="63"/>
      <c r="AI12" s="63"/>
      <c r="AJ12" s="57"/>
      <c r="AK12" s="57">
        <f>D12</f>
        <v>0</v>
      </c>
      <c r="AL12" s="64">
        <v>0</v>
      </c>
      <c r="AM12" s="57"/>
      <c r="AN12" s="57" t="str">
        <f t="shared" si="0"/>
        <v/>
      </c>
      <c r="AO12" s="19" t="s">
        <v>477</v>
      </c>
      <c r="AP12" s="20" t="e">
        <f>VLOOKUP($AP$3,B:AL,31,FALSE)</f>
        <v>#N/A</v>
      </c>
      <c r="AQ12" s="15"/>
      <c r="AR12" s="10"/>
      <c r="AT12" s="94">
        <v>403403180</v>
      </c>
      <c r="AU12" s="93" t="s">
        <v>90</v>
      </c>
      <c r="AV12" s="93" t="s">
        <v>91</v>
      </c>
      <c r="AW12" s="93">
        <v>320</v>
      </c>
      <c r="BB12" s="11"/>
      <c r="BC12" s="7"/>
      <c r="BD12" s="7"/>
      <c r="BE12" s="7"/>
    </row>
    <row r="13" spans="1:57" ht="24.95" customHeight="1">
      <c r="A13" s="54">
        <v>13</v>
      </c>
      <c r="B13" s="55">
        <v>402450235</v>
      </c>
      <c r="C13" s="56" t="s">
        <v>92</v>
      </c>
      <c r="D13" s="57">
        <v>18</v>
      </c>
      <c r="E13" s="55" t="s">
        <v>38</v>
      </c>
      <c r="F13" s="58" t="str">
        <f>IFERROR(VLOOKUP(B13,AT:AW,4,FALSE),"")</f>
        <v>-</v>
      </c>
      <c r="G13" s="59" t="s">
        <v>64</v>
      </c>
      <c r="H13" s="59" t="s">
        <v>64</v>
      </c>
      <c r="I13" s="59"/>
      <c r="J13" s="59" t="s">
        <v>64</v>
      </c>
      <c r="K13" s="60"/>
      <c r="L13" s="60"/>
      <c r="M13" s="60"/>
      <c r="N13" s="60"/>
      <c r="O13" s="60" t="s">
        <v>55</v>
      </c>
      <c r="P13" s="60"/>
      <c r="Q13" s="60"/>
      <c r="R13" s="60" t="s">
        <v>57</v>
      </c>
      <c r="S13" s="60" t="s">
        <v>40</v>
      </c>
      <c r="T13" s="60" t="s">
        <v>58</v>
      </c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1">
        <f>IF(COUNTA(K13:V13)*2/$AF$1&gt;=2,2,COUNTA(K13:V13)*2/$AF$1)</f>
        <v>1.6</v>
      </c>
      <c r="AG13" s="62">
        <f>IF(OR(F13="-",F13="",F13=0),0,IF(F13&gt;=$AG$1,2,F13*2/$AG$1))</f>
        <v>0</v>
      </c>
      <c r="AH13" s="63">
        <v>6</v>
      </c>
      <c r="AI13" s="63">
        <v>10</v>
      </c>
      <c r="AJ13" s="57">
        <v>19</v>
      </c>
      <c r="AK13" s="57">
        <f>D13</f>
        <v>18</v>
      </c>
      <c r="AL13" s="64">
        <v>15.1</v>
      </c>
      <c r="AM13" s="57"/>
      <c r="AN13" s="57" t="str">
        <f t="shared" si="0"/>
        <v/>
      </c>
      <c r="AO13" s="25" t="s">
        <v>478</v>
      </c>
      <c r="AP13" s="20" t="e">
        <f>VLOOKUP($AP$3,B:AL,32,FALSE)</f>
        <v>#N/A</v>
      </c>
      <c r="AQ13" s="26"/>
      <c r="AR13" s="27"/>
      <c r="AT13" s="94">
        <v>403403197</v>
      </c>
      <c r="AU13" s="93" t="s">
        <v>93</v>
      </c>
      <c r="AV13" s="93" t="s">
        <v>94</v>
      </c>
      <c r="AW13" s="93" t="s">
        <v>64</v>
      </c>
      <c r="BB13" s="11"/>
      <c r="BC13" s="7"/>
      <c r="BD13" s="7"/>
      <c r="BE13" s="7"/>
    </row>
    <row r="14" spans="1:57" ht="24.95" customHeight="1" thickBot="1">
      <c r="A14" s="54">
        <v>14</v>
      </c>
      <c r="B14" s="55">
        <v>402434657</v>
      </c>
      <c r="C14" s="56" t="s">
        <v>95</v>
      </c>
      <c r="D14" s="57"/>
      <c r="E14" s="55" t="s">
        <v>38</v>
      </c>
      <c r="F14" s="58" t="str">
        <f>IFERROR(VLOOKUP(B14,AT:AW,4,FALSE),"")</f>
        <v>-</v>
      </c>
      <c r="G14" s="59" t="s">
        <v>64</v>
      </c>
      <c r="H14" s="59" t="s">
        <v>64</v>
      </c>
      <c r="I14" s="59"/>
      <c r="J14" s="59" t="s">
        <v>64</v>
      </c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1">
        <f>IF(COUNTA(K14:V14)*2/$AF$1&gt;=2,2,COUNTA(K14:V14)*2/$AF$1)</f>
        <v>0</v>
      </c>
      <c r="AG14" s="62">
        <f>IF(OR(F14="-",F14="",F14=0),0,IF(F14&gt;=$AG$1,2,F14*2/$AG$1))</f>
        <v>0</v>
      </c>
      <c r="AH14" s="63"/>
      <c r="AI14" s="63"/>
      <c r="AJ14" s="57"/>
      <c r="AK14" s="57">
        <f>D14</f>
        <v>0</v>
      </c>
      <c r="AL14" s="64">
        <v>0</v>
      </c>
      <c r="AM14" s="57"/>
      <c r="AN14" s="57" t="str">
        <f t="shared" si="0"/>
        <v/>
      </c>
      <c r="AO14" s="28" t="s">
        <v>96</v>
      </c>
      <c r="AP14" s="20" t="e">
        <f>VLOOKUP($AP$3,B:AL,33,FALSE)/2</f>
        <v>#N/A</v>
      </c>
      <c r="AQ14" s="29"/>
      <c r="AR14" s="30"/>
      <c r="AT14" s="94">
        <v>402450235</v>
      </c>
      <c r="AU14" s="93" t="s">
        <v>97</v>
      </c>
      <c r="AV14" s="93" t="s">
        <v>98</v>
      </c>
      <c r="AW14" s="93" t="s">
        <v>64</v>
      </c>
      <c r="BB14" s="11"/>
      <c r="BC14" s="7"/>
      <c r="BD14" s="7"/>
      <c r="BE14" s="12"/>
    </row>
    <row r="15" spans="1:57" ht="24.95" customHeight="1" thickBot="1">
      <c r="A15" s="54">
        <v>15</v>
      </c>
      <c r="B15" s="55">
        <v>401434447</v>
      </c>
      <c r="C15" s="56" t="s">
        <v>99</v>
      </c>
      <c r="D15" s="57">
        <v>20</v>
      </c>
      <c r="E15" s="55" t="s">
        <v>38</v>
      </c>
      <c r="F15" s="58">
        <f>IFERROR(VLOOKUP(B15,AT:AW,4,FALSE),"")</f>
        <v>133</v>
      </c>
      <c r="G15" s="59">
        <v>30</v>
      </c>
      <c r="H15" s="59" t="s">
        <v>64</v>
      </c>
      <c r="I15" s="59"/>
      <c r="J15" s="59">
        <v>3</v>
      </c>
      <c r="K15" s="60"/>
      <c r="L15" s="60"/>
      <c r="M15" s="60"/>
      <c r="N15" s="60"/>
      <c r="O15" s="60" t="s">
        <v>55</v>
      </c>
      <c r="P15" s="60" t="s">
        <v>56</v>
      </c>
      <c r="Q15" s="60"/>
      <c r="R15" s="60" t="s">
        <v>57</v>
      </c>
      <c r="S15" s="60" t="s">
        <v>40</v>
      </c>
      <c r="T15" s="60" t="s">
        <v>58</v>
      </c>
      <c r="U15" s="60" t="s">
        <v>41</v>
      </c>
      <c r="V15" s="60" t="s">
        <v>42</v>
      </c>
      <c r="W15" s="60"/>
      <c r="X15" s="60"/>
      <c r="Y15" s="60"/>
      <c r="Z15" s="60"/>
      <c r="AA15" s="60"/>
      <c r="AB15" s="60"/>
      <c r="AC15" s="60"/>
      <c r="AD15" s="60"/>
      <c r="AE15" s="60"/>
      <c r="AF15" s="61">
        <f>IF(COUNTA(K15:V15)*2/$AF$1&gt;=2,2,COUNTA(K15:V15)*2/$AF$1)</f>
        <v>2</v>
      </c>
      <c r="AG15" s="62">
        <f>IF(OR(F15="-",F15="",F15=0),0,IF(F15&gt;=$AG$1,2,F15*2/$AG$1))</f>
        <v>0.88666666666666671</v>
      </c>
      <c r="AH15" s="63">
        <v>10</v>
      </c>
      <c r="AI15" s="63">
        <v>10</v>
      </c>
      <c r="AJ15" s="57">
        <v>19</v>
      </c>
      <c r="AK15" s="57">
        <f>D15</f>
        <v>20</v>
      </c>
      <c r="AL15" s="64">
        <v>18.786666666666669</v>
      </c>
      <c r="AM15" s="57"/>
      <c r="AN15" s="57" t="str">
        <f t="shared" si="0"/>
        <v/>
      </c>
      <c r="AO15" s="31" t="s">
        <v>100</v>
      </c>
      <c r="AP15" s="32" t="e">
        <f>SUM(AP9:AP14)</f>
        <v>#N/A</v>
      </c>
      <c r="AQ15" s="33"/>
      <c r="AR15" s="34"/>
      <c r="AT15" s="94">
        <v>402434657</v>
      </c>
      <c r="AU15" s="93" t="s">
        <v>101</v>
      </c>
      <c r="AV15" s="93" t="s">
        <v>102</v>
      </c>
      <c r="AW15" s="93" t="s">
        <v>64</v>
      </c>
      <c r="BB15" s="11"/>
      <c r="BC15" s="7"/>
      <c r="BD15" s="7"/>
      <c r="BE15" s="7"/>
    </row>
    <row r="16" spans="1:57" ht="24.95" customHeight="1">
      <c r="A16" s="54">
        <v>16</v>
      </c>
      <c r="B16" s="55">
        <v>403201794</v>
      </c>
      <c r="C16" s="56" t="s">
        <v>103</v>
      </c>
      <c r="D16" s="57">
        <v>20</v>
      </c>
      <c r="E16" s="55" t="s">
        <v>38</v>
      </c>
      <c r="F16" s="58">
        <f>IFERROR(VLOOKUP(B16,AT:AW,4,FALSE),"")</f>
        <v>270</v>
      </c>
      <c r="G16" s="59">
        <v>70</v>
      </c>
      <c r="H16" s="59" t="s">
        <v>64</v>
      </c>
      <c r="I16" s="59"/>
      <c r="J16" s="59">
        <v>100</v>
      </c>
      <c r="K16" s="60"/>
      <c r="L16" s="60"/>
      <c r="M16" s="60"/>
      <c r="N16" s="60"/>
      <c r="O16" s="60"/>
      <c r="P16" s="60" t="s">
        <v>56</v>
      </c>
      <c r="Q16" s="60"/>
      <c r="R16" s="60" t="s">
        <v>57</v>
      </c>
      <c r="S16" s="60" t="s">
        <v>40</v>
      </c>
      <c r="T16" s="60"/>
      <c r="U16" s="60" t="s">
        <v>41</v>
      </c>
      <c r="V16" s="60" t="s">
        <v>42</v>
      </c>
      <c r="W16" s="60"/>
      <c r="X16" s="60"/>
      <c r="Y16" s="60"/>
      <c r="Z16" s="60"/>
      <c r="AA16" s="60"/>
      <c r="AB16" s="60"/>
      <c r="AC16" s="60"/>
      <c r="AD16" s="60"/>
      <c r="AE16" s="60"/>
      <c r="AF16" s="61">
        <f>IF(COUNTA(K16:V16)*2/$AF$1&gt;=2,2,COUNTA(K16:V16)*2/$AF$1)</f>
        <v>2</v>
      </c>
      <c r="AG16" s="62">
        <f>IF(OR(F16="-",F16="",F16=0),0,IF(F16&gt;=$AG$1,2,F16*2/$AG$1))</f>
        <v>1.8</v>
      </c>
      <c r="AH16" s="63">
        <v>10</v>
      </c>
      <c r="AI16" s="63">
        <v>10</v>
      </c>
      <c r="AJ16" s="57">
        <v>20</v>
      </c>
      <c r="AK16" s="57">
        <f>D16</f>
        <v>20</v>
      </c>
      <c r="AL16" s="64">
        <v>19.8</v>
      </c>
      <c r="AM16" s="57"/>
      <c r="AN16" s="57" t="str">
        <f t="shared" si="0"/>
        <v/>
      </c>
      <c r="AT16" s="94">
        <v>401434447</v>
      </c>
      <c r="AU16" s="93" t="s">
        <v>70</v>
      </c>
      <c r="AV16" s="93" t="s">
        <v>104</v>
      </c>
      <c r="AW16" s="95">
        <v>133</v>
      </c>
      <c r="BB16" s="11"/>
      <c r="BC16" s="7"/>
      <c r="BD16" s="7"/>
      <c r="BE16" s="12"/>
    </row>
    <row r="17" spans="1:57" ht="24.95" customHeight="1">
      <c r="A17" s="54">
        <v>17</v>
      </c>
      <c r="B17" s="55">
        <v>403416027</v>
      </c>
      <c r="C17" s="56" t="s">
        <v>105</v>
      </c>
      <c r="D17" s="57">
        <v>16</v>
      </c>
      <c r="E17" s="55" t="s">
        <v>38</v>
      </c>
      <c r="F17" s="58">
        <f>IFERROR(VLOOKUP(B17,AT:AW,4,FALSE),"")</f>
        <v>390</v>
      </c>
      <c r="G17" s="59" t="s">
        <v>64</v>
      </c>
      <c r="H17" s="59">
        <v>100</v>
      </c>
      <c r="I17" s="59">
        <v>90</v>
      </c>
      <c r="J17" s="59">
        <v>100</v>
      </c>
      <c r="K17" s="60"/>
      <c r="L17" s="60" t="s">
        <v>53</v>
      </c>
      <c r="M17" s="60" t="s">
        <v>39</v>
      </c>
      <c r="N17" s="60"/>
      <c r="O17" s="60" t="s">
        <v>55</v>
      </c>
      <c r="P17" s="60" t="s">
        <v>56</v>
      </c>
      <c r="Q17" s="60"/>
      <c r="R17" s="60" t="s">
        <v>57</v>
      </c>
      <c r="S17" s="60" t="s">
        <v>40</v>
      </c>
      <c r="T17" s="60"/>
      <c r="U17" s="60" t="s">
        <v>41</v>
      </c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1">
        <f>IF(COUNTA(K17:V17)*2/$AF$1&gt;=2,2,COUNTA(K17:V17)*2/$AF$1)</f>
        <v>2</v>
      </c>
      <c r="AG17" s="62">
        <f>IF(OR(F17="-",F17="",F17=0),0,IF(F17&gt;=$AG$1,2,F17*2/$AG$1))</f>
        <v>2</v>
      </c>
      <c r="AH17" s="63">
        <v>10</v>
      </c>
      <c r="AI17" s="63"/>
      <c r="AJ17" s="57">
        <v>18</v>
      </c>
      <c r="AK17" s="57">
        <f>D17</f>
        <v>16</v>
      </c>
      <c r="AL17" s="64">
        <v>14</v>
      </c>
      <c r="AM17" s="57"/>
      <c r="AN17" s="57" t="str">
        <f t="shared" si="0"/>
        <v>err</v>
      </c>
      <c r="AT17" s="94">
        <v>403201794</v>
      </c>
      <c r="AU17" s="93" t="s">
        <v>106</v>
      </c>
      <c r="AV17" s="93" t="s">
        <v>107</v>
      </c>
      <c r="AW17" s="95">
        <v>270</v>
      </c>
      <c r="BB17" s="11"/>
      <c r="BC17" s="7"/>
      <c r="BD17" s="7"/>
      <c r="BE17" s="7"/>
    </row>
    <row r="18" spans="1:57" ht="24.95" customHeight="1">
      <c r="A18" s="54">
        <v>18</v>
      </c>
      <c r="B18" s="55">
        <v>401435602</v>
      </c>
      <c r="C18" s="56" t="s">
        <v>108</v>
      </c>
      <c r="D18" s="57"/>
      <c r="E18" s="55" t="s">
        <v>38</v>
      </c>
      <c r="F18" s="58" t="str">
        <f>IFERROR(VLOOKUP(B18,AT:AW,4,FALSE),"")</f>
        <v>-</v>
      </c>
      <c r="G18" s="59" t="s">
        <v>64</v>
      </c>
      <c r="H18" s="59" t="s">
        <v>64</v>
      </c>
      <c r="I18" s="59"/>
      <c r="J18" s="59" t="s">
        <v>64</v>
      </c>
      <c r="K18" s="60"/>
      <c r="L18" s="60"/>
      <c r="M18" s="60"/>
      <c r="N18" s="60"/>
      <c r="O18" s="60" t="s">
        <v>55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1">
        <f>IF(COUNTA(K18:V18)*2/$AF$1&gt;=2,2,COUNTA(K18:V18)*2/$AF$1)</f>
        <v>0.4</v>
      </c>
      <c r="AG18" s="62">
        <f>IF(OR(F18="-",F18="",F18=0),0,IF(F18&gt;=$AG$1,2,F18*2/$AG$1))</f>
        <v>0</v>
      </c>
      <c r="AH18" s="63"/>
      <c r="AI18" s="63"/>
      <c r="AJ18" s="57"/>
      <c r="AK18" s="57">
        <f>D18</f>
        <v>0</v>
      </c>
      <c r="AL18" s="64">
        <v>0.4</v>
      </c>
      <c r="AM18" s="57"/>
      <c r="AN18" s="57" t="str">
        <f t="shared" si="0"/>
        <v/>
      </c>
      <c r="AT18" s="94">
        <v>403416027</v>
      </c>
      <c r="AU18" s="93" t="s">
        <v>109</v>
      </c>
      <c r="AV18" s="93" t="s">
        <v>110</v>
      </c>
      <c r="AW18" s="93">
        <v>390</v>
      </c>
      <c r="BB18" s="11"/>
      <c r="BC18" s="7"/>
      <c r="BD18" s="7"/>
      <c r="BE18" s="12"/>
    </row>
    <row r="19" spans="1:57" ht="24.95" customHeight="1">
      <c r="A19" s="54">
        <v>19</v>
      </c>
      <c r="B19" s="55">
        <v>401438148</v>
      </c>
      <c r="C19" s="56" t="s">
        <v>111</v>
      </c>
      <c r="D19" s="57">
        <v>17</v>
      </c>
      <c r="E19" s="55" t="s">
        <v>38</v>
      </c>
      <c r="F19" s="58">
        <f>IFERROR(VLOOKUP(B19,AT:AW,4,FALSE),"")</f>
        <v>190</v>
      </c>
      <c r="G19" s="59">
        <v>90</v>
      </c>
      <c r="H19" s="59" t="s">
        <v>64</v>
      </c>
      <c r="I19" s="59"/>
      <c r="J19" s="59">
        <v>100</v>
      </c>
      <c r="K19" s="60"/>
      <c r="L19" s="60" t="s">
        <v>53</v>
      </c>
      <c r="M19" s="60" t="s">
        <v>39</v>
      </c>
      <c r="N19" s="60"/>
      <c r="O19" s="60" t="s">
        <v>55</v>
      </c>
      <c r="P19" s="60" t="s">
        <v>56</v>
      </c>
      <c r="Q19" s="60"/>
      <c r="R19" s="60" t="s">
        <v>57</v>
      </c>
      <c r="S19" s="60" t="s">
        <v>40</v>
      </c>
      <c r="T19" s="60"/>
      <c r="U19" s="60" t="s">
        <v>41</v>
      </c>
      <c r="V19" s="60" t="s">
        <v>42</v>
      </c>
      <c r="W19" s="60"/>
      <c r="X19" s="60"/>
      <c r="Y19" s="60"/>
      <c r="Z19" s="60"/>
      <c r="AA19" s="60"/>
      <c r="AB19" s="60"/>
      <c r="AC19" s="60"/>
      <c r="AD19" s="60"/>
      <c r="AE19" s="60"/>
      <c r="AF19" s="61">
        <f>IF(COUNTA(K19:V19)*2/$AF$1&gt;=2,2,COUNTA(K19:V19)*2/$AF$1)</f>
        <v>2</v>
      </c>
      <c r="AG19" s="62">
        <f>IF(OR(F19="-",F19="",F19=0),0,IF(F19&gt;=$AG$1,2,F19*2/$AG$1))</f>
        <v>1.2666666666666666</v>
      </c>
      <c r="AH19" s="63">
        <v>9.5</v>
      </c>
      <c r="AI19" s="63">
        <v>10</v>
      </c>
      <c r="AJ19" s="57">
        <v>18</v>
      </c>
      <c r="AK19" s="57">
        <f>D19</f>
        <v>17</v>
      </c>
      <c r="AL19" s="64">
        <v>18.216666666666665</v>
      </c>
      <c r="AM19" s="57"/>
      <c r="AN19" s="57" t="str">
        <f t="shared" si="0"/>
        <v/>
      </c>
      <c r="AT19" s="94">
        <v>401435602</v>
      </c>
      <c r="AU19" s="93" t="s">
        <v>112</v>
      </c>
      <c r="AV19" s="93" t="s">
        <v>113</v>
      </c>
      <c r="AW19" s="93" t="s">
        <v>64</v>
      </c>
      <c r="BB19" s="11"/>
      <c r="BC19" s="7"/>
      <c r="BD19" s="7"/>
      <c r="BE19" s="12"/>
    </row>
    <row r="20" spans="1:57" ht="24.95" customHeight="1">
      <c r="A20" s="54">
        <v>20</v>
      </c>
      <c r="B20" s="55">
        <v>403436310</v>
      </c>
      <c r="C20" s="56" t="s">
        <v>114</v>
      </c>
      <c r="D20" s="57">
        <v>19</v>
      </c>
      <c r="E20" s="55" t="s">
        <v>38</v>
      </c>
      <c r="F20" s="58">
        <f>IFERROR(VLOOKUP(B20,AT:AW,4,FALSE),"")</f>
        <v>260</v>
      </c>
      <c r="G20" s="59">
        <v>100</v>
      </c>
      <c r="H20" s="59" t="s">
        <v>64</v>
      </c>
      <c r="I20" s="59"/>
      <c r="J20" s="59">
        <v>60</v>
      </c>
      <c r="K20" s="60"/>
      <c r="L20" s="60"/>
      <c r="M20" s="60" t="s">
        <v>39</v>
      </c>
      <c r="N20" s="60"/>
      <c r="O20" s="60"/>
      <c r="P20" s="60" t="s">
        <v>56</v>
      </c>
      <c r="Q20" s="60"/>
      <c r="R20" s="60" t="s">
        <v>57</v>
      </c>
      <c r="S20" s="60" t="s">
        <v>40</v>
      </c>
      <c r="T20" s="60"/>
      <c r="U20" s="60" t="s">
        <v>41</v>
      </c>
      <c r="V20" s="60" t="s">
        <v>42</v>
      </c>
      <c r="W20" s="60"/>
      <c r="X20" s="60"/>
      <c r="Y20" s="60"/>
      <c r="Z20" s="60"/>
      <c r="AA20" s="60"/>
      <c r="AB20" s="60"/>
      <c r="AC20" s="60"/>
      <c r="AD20" s="60"/>
      <c r="AE20" s="60"/>
      <c r="AF20" s="61">
        <f>IF(COUNTA(K20:V20)*2/$AF$1&gt;=2,2,COUNTA(K20:V20)*2/$AF$1)</f>
        <v>2</v>
      </c>
      <c r="AG20" s="62">
        <f>IF(OR(F20="-",F20="",F20=0),0,IF(F20&gt;=$AG$1,2,F20*2/$AG$1))</f>
        <v>1.7333333333333334</v>
      </c>
      <c r="AH20" s="63">
        <v>6</v>
      </c>
      <c r="AI20" s="63">
        <v>9.5</v>
      </c>
      <c r="AJ20" s="57">
        <v>17</v>
      </c>
      <c r="AK20" s="57">
        <f>D20</f>
        <v>19</v>
      </c>
      <c r="AL20" s="64">
        <v>16.983333333333334</v>
      </c>
      <c r="AM20" s="57"/>
      <c r="AN20" s="57" t="str">
        <f t="shared" si="0"/>
        <v/>
      </c>
      <c r="AT20" s="94">
        <v>401438148</v>
      </c>
      <c r="AU20" s="93" t="s">
        <v>115</v>
      </c>
      <c r="AV20" s="93" t="s">
        <v>116</v>
      </c>
      <c r="AW20" s="95">
        <v>190</v>
      </c>
      <c r="BB20" s="11"/>
      <c r="BC20" s="7"/>
      <c r="BD20" s="7"/>
      <c r="BE20" s="12"/>
    </row>
    <row r="21" spans="1:57" ht="24.95" customHeight="1">
      <c r="A21" s="54">
        <v>21</v>
      </c>
      <c r="B21" s="55">
        <v>403207935</v>
      </c>
      <c r="C21" s="56" t="s">
        <v>117</v>
      </c>
      <c r="D21" s="57">
        <v>17</v>
      </c>
      <c r="E21" s="55" t="s">
        <v>38</v>
      </c>
      <c r="F21" s="58">
        <f>IFERROR(VLOOKUP(B21,AT:AW,4,FALSE),"")</f>
        <v>250</v>
      </c>
      <c r="G21" s="59" t="s">
        <v>64</v>
      </c>
      <c r="H21" s="59" t="s">
        <v>64</v>
      </c>
      <c r="I21" s="59">
        <v>100</v>
      </c>
      <c r="J21" s="59">
        <v>60</v>
      </c>
      <c r="K21" s="65"/>
      <c r="L21" s="65"/>
      <c r="M21" s="65" t="s">
        <v>39</v>
      </c>
      <c r="N21" s="65"/>
      <c r="O21" s="65" t="s">
        <v>55</v>
      </c>
      <c r="P21" s="65" t="s">
        <v>56</v>
      </c>
      <c r="Q21" s="65"/>
      <c r="R21" s="65" t="s">
        <v>57</v>
      </c>
      <c r="S21" s="65" t="s">
        <v>40</v>
      </c>
      <c r="T21" s="65"/>
      <c r="U21" s="65" t="s">
        <v>41</v>
      </c>
      <c r="V21" s="65" t="s">
        <v>42</v>
      </c>
      <c r="W21" s="65"/>
      <c r="X21" s="65"/>
      <c r="Y21" s="65"/>
      <c r="Z21" s="65"/>
      <c r="AA21" s="65"/>
      <c r="AB21" s="65"/>
      <c r="AC21" s="65"/>
      <c r="AD21" s="65"/>
      <c r="AE21" s="65"/>
      <c r="AF21" s="61">
        <f>IF(COUNTA(K21:V21)*2/$AF$1&gt;=2,2,COUNTA(K21:V21)*2/$AF$1)</f>
        <v>2</v>
      </c>
      <c r="AG21" s="62">
        <f>IF(OR(F21="-",F21="",F21=0),0,IF(F21&gt;=$AG$1,2,F21*2/$AG$1))</f>
        <v>1.6666666666666667</v>
      </c>
      <c r="AH21" s="63">
        <v>10</v>
      </c>
      <c r="AI21" s="63">
        <v>9.9</v>
      </c>
      <c r="AJ21" s="57">
        <v>19</v>
      </c>
      <c r="AK21" s="57">
        <f>D21</f>
        <v>17</v>
      </c>
      <c r="AL21" s="64">
        <v>18.916666666666668</v>
      </c>
      <c r="AM21" s="57"/>
      <c r="AN21" s="57" t="str">
        <f t="shared" si="0"/>
        <v/>
      </c>
      <c r="AT21" s="94">
        <v>403207935</v>
      </c>
      <c r="AU21" s="93" t="s">
        <v>118</v>
      </c>
      <c r="AV21" s="93" t="s">
        <v>119</v>
      </c>
      <c r="AW21" s="93">
        <v>250</v>
      </c>
      <c r="BB21" s="11"/>
      <c r="BC21" s="7"/>
      <c r="BD21" s="7"/>
      <c r="BE21" s="7"/>
    </row>
    <row r="22" spans="1:57" ht="24.95" customHeight="1">
      <c r="A22" s="54">
        <v>22</v>
      </c>
      <c r="B22" s="55">
        <v>401433082</v>
      </c>
      <c r="C22" s="56" t="s">
        <v>120</v>
      </c>
      <c r="D22" s="57">
        <v>16</v>
      </c>
      <c r="E22" s="55" t="s">
        <v>38</v>
      </c>
      <c r="F22" s="58">
        <f>IFERROR(VLOOKUP(B22,AT:AW,4,FALSE),"")</f>
        <v>215</v>
      </c>
      <c r="G22" s="59">
        <v>90</v>
      </c>
      <c r="H22" s="59">
        <v>40</v>
      </c>
      <c r="I22" s="59"/>
      <c r="J22" s="59">
        <v>5</v>
      </c>
      <c r="K22" s="60"/>
      <c r="L22" s="60"/>
      <c r="M22" s="60"/>
      <c r="N22" s="60"/>
      <c r="O22" s="60" t="s">
        <v>55</v>
      </c>
      <c r="P22" s="60" t="s">
        <v>56</v>
      </c>
      <c r="Q22" s="60"/>
      <c r="R22" s="60"/>
      <c r="S22" s="60" t="s">
        <v>40</v>
      </c>
      <c r="T22" s="60" t="s">
        <v>58</v>
      </c>
      <c r="U22" s="60" t="s">
        <v>41</v>
      </c>
      <c r="V22" s="60" t="s">
        <v>42</v>
      </c>
      <c r="W22" s="60"/>
      <c r="X22" s="60"/>
      <c r="Y22" s="60"/>
      <c r="Z22" s="60"/>
      <c r="AA22" s="60"/>
      <c r="AB22" s="60"/>
      <c r="AC22" s="60"/>
      <c r="AD22" s="60"/>
      <c r="AE22" s="60"/>
      <c r="AF22" s="61">
        <f>IF(COUNTA(K22:V22)*2/$AF$1&gt;=2,2,COUNTA(K22:V22)*2/$AF$1)</f>
        <v>2</v>
      </c>
      <c r="AG22" s="62">
        <f>IF(OR(F22="-",F22="",F22=0),0,IF(F22&gt;=$AG$1,2,F22*2/$AG$1))</f>
        <v>1.4333333333333333</v>
      </c>
      <c r="AH22" s="63">
        <v>9</v>
      </c>
      <c r="AI22" s="63">
        <v>9.5</v>
      </c>
      <c r="AJ22" s="57">
        <v>18</v>
      </c>
      <c r="AK22" s="57">
        <f>D22</f>
        <v>16</v>
      </c>
      <c r="AL22" s="64">
        <v>17.683333333333334</v>
      </c>
      <c r="AM22" s="57"/>
      <c r="AN22" s="57" t="str">
        <f t="shared" si="0"/>
        <v/>
      </c>
      <c r="AT22" s="94">
        <v>401433082</v>
      </c>
      <c r="AU22" s="93" t="s">
        <v>121</v>
      </c>
      <c r="AV22" s="93" t="s">
        <v>122</v>
      </c>
      <c r="AW22" s="95">
        <v>215</v>
      </c>
      <c r="BB22" s="11"/>
      <c r="BC22" s="7"/>
      <c r="BD22" s="7"/>
      <c r="BE22" s="7"/>
    </row>
    <row r="23" spans="1:57" ht="24.95" customHeight="1">
      <c r="A23" s="54">
        <v>23</v>
      </c>
      <c r="B23" s="55">
        <v>401437490</v>
      </c>
      <c r="C23" s="56" t="s">
        <v>123</v>
      </c>
      <c r="D23" s="57"/>
      <c r="E23" s="55" t="s">
        <v>38</v>
      </c>
      <c r="F23" s="58" t="str">
        <f>IFERROR(VLOOKUP(B23,AT:AW,4,FALSE),"")</f>
        <v>-</v>
      </c>
      <c r="G23" s="59" t="s">
        <v>64</v>
      </c>
      <c r="H23" s="59" t="s">
        <v>64</v>
      </c>
      <c r="I23" s="59"/>
      <c r="J23" s="59" t="s">
        <v>64</v>
      </c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1">
        <f>IF(COUNTA(K23:V23)*2/$AF$1&gt;=2,2,COUNTA(K23:V23)*2/$AF$1)</f>
        <v>0</v>
      </c>
      <c r="AG23" s="62">
        <f>IF(OR(F23="-",F23="",F23=0),0,IF(F23&gt;=$AG$1,2,F23*2/$AG$1))</f>
        <v>0</v>
      </c>
      <c r="AH23" s="63"/>
      <c r="AI23" s="63"/>
      <c r="AJ23" s="57"/>
      <c r="AK23" s="57">
        <f>D23</f>
        <v>0</v>
      </c>
      <c r="AL23" s="64">
        <v>0</v>
      </c>
      <c r="AM23" s="57"/>
      <c r="AN23" s="57" t="str">
        <f t="shared" si="0"/>
        <v/>
      </c>
      <c r="AT23" s="94">
        <v>401437490</v>
      </c>
      <c r="AU23" s="93" t="s">
        <v>124</v>
      </c>
      <c r="AV23" s="93" t="s">
        <v>125</v>
      </c>
      <c r="AW23" s="93" t="s">
        <v>64</v>
      </c>
      <c r="BB23" s="11"/>
      <c r="BC23" s="7"/>
      <c r="BD23" s="7"/>
      <c r="BE23" s="12"/>
    </row>
    <row r="24" spans="1:57" ht="24.95" customHeight="1">
      <c r="A24" s="54">
        <v>24</v>
      </c>
      <c r="B24" s="55">
        <v>403403010</v>
      </c>
      <c r="C24" s="56" t="s">
        <v>126</v>
      </c>
      <c r="D24" s="57">
        <v>16</v>
      </c>
      <c r="E24" s="55" t="s">
        <v>38</v>
      </c>
      <c r="F24" s="58">
        <f>IFERROR(VLOOKUP(B24,AT:AW,4,FALSE),"")</f>
        <v>360</v>
      </c>
      <c r="G24" s="59">
        <v>85</v>
      </c>
      <c r="H24" s="59" t="s">
        <v>64</v>
      </c>
      <c r="I24" s="59">
        <v>75</v>
      </c>
      <c r="J24" s="59">
        <v>100</v>
      </c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1">
        <f>IF(COUNTA(K24:V24)*2/$AF$1&gt;=2,2,COUNTA(K24:V24)*2/$AF$1)</f>
        <v>0</v>
      </c>
      <c r="AG24" s="62">
        <f>IF(OR(F24="-",F24="",F24=0),0,IF(F24&gt;=$AG$1,2,F24*2/$AG$1))</f>
        <v>2</v>
      </c>
      <c r="AH24" s="63"/>
      <c r="AI24" s="63"/>
      <c r="AJ24" s="57"/>
      <c r="AK24" s="57">
        <f>D24</f>
        <v>16</v>
      </c>
      <c r="AL24" s="64">
        <v>5.2</v>
      </c>
      <c r="AM24" s="57"/>
      <c r="AN24" s="57" t="str">
        <f t="shared" si="0"/>
        <v>err</v>
      </c>
      <c r="AT24" s="94">
        <v>402421021</v>
      </c>
      <c r="AU24" s="93" t="s">
        <v>127</v>
      </c>
      <c r="AV24" s="93" t="s">
        <v>128</v>
      </c>
      <c r="AW24" s="93" t="s">
        <v>64</v>
      </c>
      <c r="BB24" s="11"/>
      <c r="BC24" s="7"/>
      <c r="BD24" s="7"/>
      <c r="BE24" s="12"/>
    </row>
    <row r="25" spans="1:57" ht="24.95" customHeight="1">
      <c r="A25" s="54">
        <v>25</v>
      </c>
      <c r="B25" s="55">
        <v>403470544</v>
      </c>
      <c r="C25" s="56" t="s">
        <v>129</v>
      </c>
      <c r="D25" s="57">
        <v>8.5</v>
      </c>
      <c r="E25" s="55" t="s">
        <v>130</v>
      </c>
      <c r="F25" s="58">
        <f>IFERROR(VLOOKUP(B25,AT:AW,4,FALSE),"")</f>
        <v>0</v>
      </c>
      <c r="G25" s="59" t="s">
        <v>64</v>
      </c>
      <c r="H25" s="59" t="s">
        <v>64</v>
      </c>
      <c r="I25" s="59"/>
      <c r="J25" s="59">
        <v>0</v>
      </c>
      <c r="K25" s="60"/>
      <c r="L25" s="60"/>
      <c r="M25" s="60" t="s">
        <v>39</v>
      </c>
      <c r="N25" s="60"/>
      <c r="O25" s="60" t="s">
        <v>55</v>
      </c>
      <c r="P25" s="60"/>
      <c r="Q25" s="60"/>
      <c r="R25" s="60"/>
      <c r="S25" s="60" t="s">
        <v>40</v>
      </c>
      <c r="T25" s="60" t="s">
        <v>58</v>
      </c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1">
        <f>IF(COUNTA(K25:V25)*2/$AF$1&gt;=2,2,COUNTA(K25:V25)*2/$AF$1)</f>
        <v>1.6</v>
      </c>
      <c r="AG25" s="62">
        <f>IF(OR(F25="-",F25="",F25=0),0,IF(F25&gt;=$AG$1,2,F25*2/$AG$1))</f>
        <v>0</v>
      </c>
      <c r="AH25" s="63"/>
      <c r="AI25" s="63"/>
      <c r="AJ25" s="57">
        <v>11.5</v>
      </c>
      <c r="AK25" s="57">
        <f>D25</f>
        <v>8.5</v>
      </c>
      <c r="AL25" s="64">
        <v>4.4499999999999993</v>
      </c>
      <c r="AM25" s="57"/>
      <c r="AN25" s="57" t="str">
        <f t="shared" si="0"/>
        <v>err</v>
      </c>
      <c r="AT25" s="94">
        <v>402434183</v>
      </c>
      <c r="AU25" s="93" t="s">
        <v>131</v>
      </c>
      <c r="AV25" s="93" t="s">
        <v>132</v>
      </c>
      <c r="AW25" s="95">
        <v>300</v>
      </c>
      <c r="BB25" s="11"/>
      <c r="BC25" s="7"/>
      <c r="BD25" s="7"/>
      <c r="BE25" s="12"/>
    </row>
    <row r="26" spans="1:57" ht="24.95" customHeight="1">
      <c r="A26" s="54">
        <v>26</v>
      </c>
      <c r="B26" s="55">
        <v>402450001</v>
      </c>
      <c r="C26" s="56" t="s">
        <v>133</v>
      </c>
      <c r="D26" s="57"/>
      <c r="E26" s="55" t="s">
        <v>134</v>
      </c>
      <c r="F26" s="58" t="str">
        <f>IFERROR(VLOOKUP(B26,AT:AW,4,FALSE),"")</f>
        <v/>
      </c>
      <c r="G26" s="59" t="s">
        <v>48</v>
      </c>
      <c r="H26" s="59" t="s">
        <v>48</v>
      </c>
      <c r="I26" s="59"/>
      <c r="J26" s="59" t="s">
        <v>48</v>
      </c>
      <c r="K26" s="66"/>
      <c r="L26" s="66">
        <v>9</v>
      </c>
      <c r="M26" s="66">
        <v>16</v>
      </c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1">
        <f>IF(COUNTA(K26:V26)*2/$AF$1&gt;=2,2,COUNTA(K26:V26)*2/$AF$1)</f>
        <v>0.8</v>
      </c>
      <c r="AG26" s="62">
        <f>IF(OR(F26="-",F26="",F26=0),0,IF(F26&gt;=$AG$1,2,F26*2/$AG$1))</f>
        <v>0</v>
      </c>
      <c r="AH26" s="63"/>
      <c r="AI26" s="63"/>
      <c r="AJ26" s="57"/>
      <c r="AK26" s="57">
        <f>D26</f>
        <v>0</v>
      </c>
      <c r="AL26" s="64">
        <v>0.8</v>
      </c>
      <c r="AM26" s="57"/>
      <c r="AN26" s="57" t="str">
        <f t="shared" si="0"/>
        <v/>
      </c>
      <c r="AT26" s="94">
        <v>402434013</v>
      </c>
      <c r="AU26" s="93" t="s">
        <v>135</v>
      </c>
      <c r="AV26" s="93" t="s">
        <v>136</v>
      </c>
      <c r="AW26" s="95">
        <v>180</v>
      </c>
      <c r="BB26" s="11"/>
      <c r="BC26" s="7"/>
      <c r="BD26" s="7"/>
      <c r="BE26" s="12"/>
    </row>
    <row r="27" spans="1:57" ht="24.95" customHeight="1">
      <c r="A27" s="54">
        <v>27</v>
      </c>
      <c r="B27" s="55">
        <v>402421021</v>
      </c>
      <c r="C27" s="56" t="s">
        <v>137</v>
      </c>
      <c r="D27" s="57"/>
      <c r="E27" s="55" t="s">
        <v>38</v>
      </c>
      <c r="F27" s="58" t="str">
        <f>IFERROR(VLOOKUP(B27,AT:AW,4,FALSE),"")</f>
        <v>-</v>
      </c>
      <c r="G27" s="59" t="s">
        <v>64</v>
      </c>
      <c r="H27" s="59" t="s">
        <v>64</v>
      </c>
      <c r="I27" s="59"/>
      <c r="J27" s="59" t="s">
        <v>64</v>
      </c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1">
        <f>IF(COUNTA(K27:V27)*2/$AF$1&gt;=2,2,COUNTA(K27:V27)*2/$AF$1)</f>
        <v>0</v>
      </c>
      <c r="AG27" s="62">
        <f>IF(OR(F27="-",F27="",F27=0),0,IF(F27&gt;=$AG$1,2,F27*2/$AG$1))</f>
        <v>0</v>
      </c>
      <c r="AH27" s="63"/>
      <c r="AI27" s="63"/>
      <c r="AJ27" s="57"/>
      <c r="AK27" s="57">
        <f>D27</f>
        <v>0</v>
      </c>
      <c r="AL27" s="64">
        <v>0</v>
      </c>
      <c r="AM27" s="57"/>
      <c r="AN27" s="57" t="str">
        <f t="shared" si="0"/>
        <v/>
      </c>
      <c r="AT27" s="94">
        <v>402434761</v>
      </c>
      <c r="AU27" s="93" t="s">
        <v>138</v>
      </c>
      <c r="AV27" s="93" t="s">
        <v>139</v>
      </c>
      <c r="AW27" s="95">
        <v>285</v>
      </c>
      <c r="BB27" s="35"/>
      <c r="BC27" s="35"/>
      <c r="BD27" s="35"/>
      <c r="BE27" s="12"/>
    </row>
    <row r="28" spans="1:57" ht="24.95" customHeight="1">
      <c r="A28" s="54">
        <v>28</v>
      </c>
      <c r="B28" s="55">
        <v>402434183</v>
      </c>
      <c r="C28" s="56" t="s">
        <v>140</v>
      </c>
      <c r="D28" s="57">
        <v>17</v>
      </c>
      <c r="E28" s="55" t="s">
        <v>38</v>
      </c>
      <c r="F28" s="58">
        <f>IFERROR(VLOOKUP(B28,AT:AW,4,FALSE),"")</f>
        <v>300</v>
      </c>
      <c r="G28" s="59">
        <v>75</v>
      </c>
      <c r="H28" s="59">
        <v>25</v>
      </c>
      <c r="I28" s="59"/>
      <c r="J28" s="59">
        <v>100</v>
      </c>
      <c r="K28" s="60"/>
      <c r="L28" s="60" t="s">
        <v>53</v>
      </c>
      <c r="M28" s="60" t="s">
        <v>39</v>
      </c>
      <c r="N28" s="60"/>
      <c r="O28" s="60" t="s">
        <v>55</v>
      </c>
      <c r="P28" s="60" t="s">
        <v>56</v>
      </c>
      <c r="Q28" s="60"/>
      <c r="R28" s="60" t="s">
        <v>57</v>
      </c>
      <c r="S28" s="60" t="s">
        <v>40</v>
      </c>
      <c r="T28" s="60" t="s">
        <v>58</v>
      </c>
      <c r="U28" s="60" t="s">
        <v>41</v>
      </c>
      <c r="V28" s="60" t="s">
        <v>42</v>
      </c>
      <c r="W28" s="60"/>
      <c r="X28" s="60"/>
      <c r="Y28" s="60"/>
      <c r="Z28" s="60"/>
      <c r="AA28" s="60"/>
      <c r="AB28" s="60"/>
      <c r="AC28" s="60"/>
      <c r="AD28" s="60"/>
      <c r="AE28" s="60"/>
      <c r="AF28" s="61">
        <f>IF(COUNTA(K28:V28)*2/$AF$1&gt;=2,2,COUNTA(K28:V28)*2/$AF$1)</f>
        <v>2</v>
      </c>
      <c r="AG28" s="62">
        <f>IF(OR(F28="-",F28="",F28=0),0,IF(F28&gt;=$AG$1,2,F28*2/$AG$1))</f>
        <v>2</v>
      </c>
      <c r="AH28" s="63">
        <v>10</v>
      </c>
      <c r="AI28" s="63">
        <v>10</v>
      </c>
      <c r="AJ28" s="57">
        <v>19</v>
      </c>
      <c r="AK28" s="57">
        <f>D28</f>
        <v>17</v>
      </c>
      <c r="AL28" s="64">
        <v>19.3</v>
      </c>
      <c r="AM28" s="57"/>
      <c r="AN28" s="57" t="str">
        <f t="shared" si="0"/>
        <v/>
      </c>
      <c r="AT28" s="94">
        <v>403208014</v>
      </c>
      <c r="AU28" s="93" t="s">
        <v>135</v>
      </c>
      <c r="AV28" s="93" t="s">
        <v>141</v>
      </c>
      <c r="AW28" s="93">
        <v>300</v>
      </c>
      <c r="BB28" s="35"/>
      <c r="BC28" s="35"/>
      <c r="BD28" s="35"/>
      <c r="BE28" s="12"/>
    </row>
    <row r="29" spans="1:57" ht="24.95" customHeight="1">
      <c r="A29" s="54">
        <v>29</v>
      </c>
      <c r="B29" s="55">
        <v>402434013</v>
      </c>
      <c r="C29" s="56" t="s">
        <v>142</v>
      </c>
      <c r="D29" s="57">
        <v>20</v>
      </c>
      <c r="E29" s="55" t="s">
        <v>38</v>
      </c>
      <c r="F29" s="58">
        <f>IFERROR(VLOOKUP(B29,AT:AW,4,FALSE),"")</f>
        <v>180</v>
      </c>
      <c r="G29" s="59">
        <v>60</v>
      </c>
      <c r="H29" s="59">
        <v>40</v>
      </c>
      <c r="I29" s="59"/>
      <c r="J29" s="59">
        <v>80</v>
      </c>
      <c r="K29" s="60"/>
      <c r="L29" s="60" t="s">
        <v>53</v>
      </c>
      <c r="M29" s="60" t="s">
        <v>39</v>
      </c>
      <c r="N29" s="60"/>
      <c r="O29" s="60" t="s">
        <v>55</v>
      </c>
      <c r="P29" s="60" t="s">
        <v>56</v>
      </c>
      <c r="Q29" s="60"/>
      <c r="R29" s="60" t="s">
        <v>57</v>
      </c>
      <c r="S29" s="60" t="s">
        <v>40</v>
      </c>
      <c r="T29" s="60" t="s">
        <v>58</v>
      </c>
      <c r="U29" s="60" t="s">
        <v>41</v>
      </c>
      <c r="V29" s="60" t="s">
        <v>42</v>
      </c>
      <c r="W29" s="60"/>
      <c r="X29" s="60"/>
      <c r="Y29" s="60"/>
      <c r="Z29" s="60"/>
      <c r="AA29" s="60"/>
      <c r="AB29" s="60"/>
      <c r="AC29" s="60"/>
      <c r="AD29" s="60"/>
      <c r="AE29" s="60"/>
      <c r="AF29" s="61">
        <f>IF(COUNTA(K29:V29)*2/$AF$1&gt;=2,2,COUNTA(K29:V29)*2/$AF$1)</f>
        <v>2</v>
      </c>
      <c r="AG29" s="62">
        <f>IF(OR(F29="-",F29="",F29=0),0,IF(F29&gt;=$AG$1,2,F29*2/$AG$1))</f>
        <v>1.2</v>
      </c>
      <c r="AH29" s="63">
        <v>9.5</v>
      </c>
      <c r="AI29" s="63">
        <v>10</v>
      </c>
      <c r="AJ29" s="57">
        <v>17.5</v>
      </c>
      <c r="AK29" s="57">
        <f>D29</f>
        <v>20</v>
      </c>
      <c r="AL29" s="64">
        <v>18.7</v>
      </c>
      <c r="AM29" s="57"/>
      <c r="AN29" s="57" t="str">
        <f t="shared" si="0"/>
        <v/>
      </c>
      <c r="AT29" s="94"/>
      <c r="AU29" s="93"/>
      <c r="AV29" s="93"/>
      <c r="AW29" s="95"/>
      <c r="BB29" s="7"/>
      <c r="BC29" s="7"/>
      <c r="BD29" s="7"/>
      <c r="BE29" s="7"/>
    </row>
    <row r="30" spans="1:57" ht="24.95" customHeight="1">
      <c r="A30" s="54">
        <v>30</v>
      </c>
      <c r="B30" s="55">
        <v>402434761</v>
      </c>
      <c r="C30" s="56" t="s">
        <v>143</v>
      </c>
      <c r="D30" s="57">
        <v>16</v>
      </c>
      <c r="E30" s="55" t="s">
        <v>38</v>
      </c>
      <c r="F30" s="58">
        <f>IFERROR(VLOOKUP(B30,AT:AW,4,FALSE),"")</f>
        <v>285</v>
      </c>
      <c r="G30" s="59">
        <v>70</v>
      </c>
      <c r="H30" s="59" t="s">
        <v>64</v>
      </c>
      <c r="I30" s="59">
        <v>90</v>
      </c>
      <c r="J30" s="59">
        <v>25</v>
      </c>
      <c r="K30" s="60"/>
      <c r="L30" s="60"/>
      <c r="M30" s="60" t="s">
        <v>144</v>
      </c>
      <c r="N30" s="60"/>
      <c r="O30" s="60" t="s">
        <v>55</v>
      </c>
      <c r="P30" s="60" t="s">
        <v>56</v>
      </c>
      <c r="Q30" s="60"/>
      <c r="R30" s="60" t="s">
        <v>57</v>
      </c>
      <c r="S30" s="60" t="s">
        <v>40</v>
      </c>
      <c r="T30" s="60" t="s">
        <v>58</v>
      </c>
      <c r="U30" s="60" t="s">
        <v>41</v>
      </c>
      <c r="V30" s="60" t="s">
        <v>42</v>
      </c>
      <c r="W30" s="60"/>
      <c r="X30" s="60"/>
      <c r="Y30" s="60"/>
      <c r="Z30" s="60"/>
      <c r="AA30" s="60"/>
      <c r="AB30" s="60"/>
      <c r="AC30" s="60"/>
      <c r="AD30" s="60"/>
      <c r="AE30" s="60"/>
      <c r="AF30" s="61">
        <f>IF(COUNTA(K30:V30)*2/$AF$1&gt;=2,2,COUNTA(K30:V30)*2/$AF$1)</f>
        <v>2</v>
      </c>
      <c r="AG30" s="62">
        <f>IF(OR(F30="-",F30="",F30=0),0,IF(F30&gt;=$AG$1,2,F30*2/$AG$1))</f>
        <v>1.9</v>
      </c>
      <c r="AH30" s="63">
        <v>10</v>
      </c>
      <c r="AI30" s="63">
        <v>10</v>
      </c>
      <c r="AJ30" s="57">
        <v>17.5</v>
      </c>
      <c r="AK30" s="57">
        <f>D30</f>
        <v>16</v>
      </c>
      <c r="AL30" s="64">
        <v>18.850000000000001</v>
      </c>
      <c r="AM30" s="57"/>
      <c r="AN30" s="57" t="str">
        <f t="shared" si="0"/>
        <v/>
      </c>
      <c r="BB30" s="11"/>
      <c r="BC30" s="7"/>
      <c r="BD30" s="7"/>
      <c r="BE30" s="12"/>
    </row>
    <row r="31" spans="1:57" ht="24.95" customHeight="1">
      <c r="A31" s="54">
        <v>31</v>
      </c>
      <c r="B31" s="55">
        <v>403208014</v>
      </c>
      <c r="C31" s="56" t="s">
        <v>145</v>
      </c>
      <c r="D31" s="57">
        <v>19</v>
      </c>
      <c r="E31" s="55" t="s">
        <v>38</v>
      </c>
      <c r="F31" s="58">
        <f>IFERROR(VLOOKUP(B31,AT:AW,4,FALSE),"")</f>
        <v>300</v>
      </c>
      <c r="G31" s="59" t="s">
        <v>64</v>
      </c>
      <c r="H31" s="59" t="s">
        <v>64</v>
      </c>
      <c r="I31" s="59">
        <v>100</v>
      </c>
      <c r="J31" s="59">
        <v>100</v>
      </c>
      <c r="K31" s="60"/>
      <c r="L31" s="60"/>
      <c r="M31" s="60" t="s">
        <v>39</v>
      </c>
      <c r="N31" s="60"/>
      <c r="O31" s="60"/>
      <c r="P31" s="60" t="s">
        <v>56</v>
      </c>
      <c r="Q31" s="60"/>
      <c r="R31" s="60" t="s">
        <v>57</v>
      </c>
      <c r="S31" s="60" t="s">
        <v>40</v>
      </c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1">
        <f>IF(COUNTA(K31:V31)*2/$AF$1&gt;=2,2,COUNTA(K31:V31)*2/$AF$1)</f>
        <v>1.6</v>
      </c>
      <c r="AG31" s="62">
        <f>IF(OR(F31="-",F31="",F31=0),0,IF(F31&gt;=$AG$1,2,F31*2/$AG$1))</f>
        <v>2</v>
      </c>
      <c r="AH31" s="63">
        <v>10</v>
      </c>
      <c r="AI31" s="63">
        <v>9.1999999999999993</v>
      </c>
      <c r="AJ31" s="57">
        <v>17.5</v>
      </c>
      <c r="AK31" s="57">
        <f>D31</f>
        <v>19</v>
      </c>
      <c r="AL31" s="64">
        <v>18.75</v>
      </c>
      <c r="AM31" s="57"/>
      <c r="AN31" s="57" t="str">
        <f t="shared" si="0"/>
        <v/>
      </c>
      <c r="AT31" s="91" t="s">
        <v>146</v>
      </c>
      <c r="AU31" s="91" t="s">
        <v>147</v>
      </c>
      <c r="AV31" s="91" t="s">
        <v>148</v>
      </c>
      <c r="AW31" s="91" t="s">
        <v>149</v>
      </c>
      <c r="BB31" s="11"/>
      <c r="BC31" s="7"/>
      <c r="BD31" s="7"/>
      <c r="BE31" s="12"/>
    </row>
    <row r="32" spans="1:57" ht="24.95" customHeight="1">
      <c r="A32" s="54">
        <v>32</v>
      </c>
      <c r="B32" s="55"/>
      <c r="C32" s="56"/>
      <c r="D32" s="57"/>
      <c r="E32" s="55"/>
      <c r="F32" s="58" t="str">
        <f>IFERROR(VLOOKUP(B32,AT:AW,4,FALSE),"")</f>
        <v/>
      </c>
      <c r="G32" s="59" t="s">
        <v>48</v>
      </c>
      <c r="H32" s="59" t="s">
        <v>48</v>
      </c>
      <c r="I32" s="59" t="s">
        <v>48</v>
      </c>
      <c r="J32" s="59" t="s">
        <v>48</v>
      </c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1">
        <f>IF(COUNTA(K32:V32)*2/$AF$1&gt;=2,2,COUNTA(K32:V32)*2/$AF$1)</f>
        <v>0</v>
      </c>
      <c r="AG32" s="62">
        <f>IF(OR(F32="-",F32="",F32=0),0,IF(F32&gt;=$AG$1,2,F32*2/$AG$1))</f>
        <v>0</v>
      </c>
      <c r="AH32" s="63"/>
      <c r="AI32" s="63"/>
      <c r="AJ32" s="57"/>
      <c r="AK32" s="57">
        <f>D32</f>
        <v>0</v>
      </c>
      <c r="AL32" s="64">
        <v>0</v>
      </c>
      <c r="AM32" s="57"/>
      <c r="AN32" s="57" t="str">
        <f t="shared" si="0"/>
        <v/>
      </c>
      <c r="AT32" s="91">
        <v>403403010</v>
      </c>
      <c r="AU32" s="91" t="s">
        <v>150</v>
      </c>
      <c r="AV32" s="91" t="s">
        <v>151</v>
      </c>
      <c r="AW32" s="91">
        <v>360</v>
      </c>
      <c r="BB32" s="11"/>
      <c r="BC32" s="7"/>
      <c r="BD32" s="7"/>
      <c r="BE32" s="7"/>
    </row>
    <row r="33" spans="1:57" ht="24.95" customHeight="1">
      <c r="A33" s="54">
        <v>33</v>
      </c>
      <c r="B33" s="55"/>
      <c r="C33" s="56"/>
      <c r="D33" s="57"/>
      <c r="E33" s="55"/>
      <c r="F33" s="58" t="str">
        <f>IFERROR(VLOOKUP(B33,AT:AW,4,FALSE),"")</f>
        <v/>
      </c>
      <c r="G33" s="59" t="s">
        <v>48</v>
      </c>
      <c r="H33" s="59" t="s">
        <v>48</v>
      </c>
      <c r="I33" s="59" t="s">
        <v>48</v>
      </c>
      <c r="J33" s="59" t="s">
        <v>48</v>
      </c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1">
        <f>IF(COUNTA(K33:V33)*2/$AF$1&gt;=2,2,COUNTA(K33:V33)*2/$AF$1)</f>
        <v>0</v>
      </c>
      <c r="AG33" s="62">
        <f>IF(OR(F33="-",F33="",F33=0),0,IF(F33&gt;=$AG$1,2,F33*2/$AG$1))</f>
        <v>0</v>
      </c>
      <c r="AH33" s="63"/>
      <c r="AI33" s="63"/>
      <c r="AJ33" s="57"/>
      <c r="AK33" s="57">
        <f>D33</f>
        <v>0</v>
      </c>
      <c r="AL33" s="64">
        <v>0</v>
      </c>
      <c r="AM33" s="57"/>
      <c r="AN33" s="57" t="str">
        <f t="shared" si="0"/>
        <v/>
      </c>
      <c r="AT33" s="91">
        <v>403450051</v>
      </c>
      <c r="AU33" s="91" t="s">
        <v>152</v>
      </c>
      <c r="AV33" s="91" t="s">
        <v>153</v>
      </c>
      <c r="AW33" s="91">
        <v>495</v>
      </c>
      <c r="BB33" s="11"/>
      <c r="BC33" s="7"/>
      <c r="BD33" s="7"/>
      <c r="BE33" s="12"/>
    </row>
    <row r="34" spans="1:57" ht="24.95" customHeight="1">
      <c r="A34" s="54">
        <v>34</v>
      </c>
      <c r="B34" s="55" t="s">
        <v>154</v>
      </c>
      <c r="C34" s="56" t="s">
        <v>155</v>
      </c>
      <c r="D34" s="57"/>
      <c r="E34" s="55" t="s">
        <v>156</v>
      </c>
      <c r="F34" s="58" t="str">
        <f>IFERROR(VLOOKUP(B34,AT:AW,4,FALSE),"")</f>
        <v/>
      </c>
      <c r="G34" s="59" t="s">
        <v>48</v>
      </c>
      <c r="H34" s="59" t="s">
        <v>48</v>
      </c>
      <c r="I34" s="59" t="s">
        <v>48</v>
      </c>
      <c r="J34" s="59" t="s">
        <v>48</v>
      </c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1">
        <f>IF(COUNTA(K34:V34)*2/$AF$1&gt;=2,2,COUNTA(K34:V34)*2/$AF$1)</f>
        <v>0</v>
      </c>
      <c r="AG34" s="62">
        <f>IF(OR(F34="-",F34="",F34=0),0,IF(F34&gt;=$AG$1,2,F34*2/$AG$1))</f>
        <v>0</v>
      </c>
      <c r="AH34" s="63"/>
      <c r="AI34" s="63"/>
      <c r="AJ34" s="57"/>
      <c r="AK34" s="57">
        <f>D34</f>
        <v>0</v>
      </c>
      <c r="AL34" s="64">
        <v>0</v>
      </c>
      <c r="AM34" s="57"/>
      <c r="AN34" s="57" t="str">
        <f t="shared" si="0"/>
        <v/>
      </c>
      <c r="AT34" s="91">
        <v>402434296</v>
      </c>
      <c r="AU34" s="91" t="s">
        <v>152</v>
      </c>
      <c r="AV34" s="91" t="s">
        <v>157</v>
      </c>
      <c r="AW34" s="91">
        <v>280</v>
      </c>
      <c r="BB34" s="11"/>
      <c r="BC34" s="7"/>
      <c r="BD34" s="7"/>
      <c r="BE34" s="12"/>
    </row>
    <row r="35" spans="1:57" ht="24.95" customHeight="1">
      <c r="A35" s="54">
        <v>35</v>
      </c>
      <c r="B35" s="55">
        <v>403450051</v>
      </c>
      <c r="C35" s="56" t="s">
        <v>158</v>
      </c>
      <c r="D35" s="57">
        <v>18</v>
      </c>
      <c r="E35" s="55" t="s">
        <v>156</v>
      </c>
      <c r="F35" s="58">
        <f>IFERROR(VLOOKUP(B35,AT:AW,4,FALSE),"")</f>
        <v>495</v>
      </c>
      <c r="G35" s="59">
        <v>100</v>
      </c>
      <c r="H35" s="59">
        <v>95</v>
      </c>
      <c r="I35" s="59">
        <v>100</v>
      </c>
      <c r="J35" s="59">
        <v>100</v>
      </c>
      <c r="K35" s="60"/>
      <c r="L35" s="60" t="s">
        <v>53</v>
      </c>
      <c r="M35" s="60" t="s">
        <v>39</v>
      </c>
      <c r="N35" s="60"/>
      <c r="O35" s="60" t="s">
        <v>55</v>
      </c>
      <c r="P35" s="60" t="s">
        <v>56</v>
      </c>
      <c r="Q35" s="60"/>
      <c r="R35" s="60" t="s">
        <v>57</v>
      </c>
      <c r="S35" s="60" t="s">
        <v>40</v>
      </c>
      <c r="T35" s="60" t="s">
        <v>58</v>
      </c>
      <c r="U35" s="60" t="s">
        <v>41</v>
      </c>
      <c r="V35" s="60" t="s">
        <v>42</v>
      </c>
      <c r="W35" s="60"/>
      <c r="X35" s="60"/>
      <c r="Y35" s="60"/>
      <c r="Z35" s="60"/>
      <c r="AA35" s="60"/>
      <c r="AB35" s="60"/>
      <c r="AC35" s="60"/>
      <c r="AD35" s="60"/>
      <c r="AE35" s="60"/>
      <c r="AF35" s="61">
        <f>IF(COUNTA(K35:V35)*2/$AF$1&gt;=2,2,COUNTA(K35:V35)*2/$AF$1)</f>
        <v>2</v>
      </c>
      <c r="AG35" s="62">
        <f>IF(OR(F35="-",F35="",F35=0),0,IF(F35&gt;=$AG$1,2,F35*2/$AG$1))</f>
        <v>2</v>
      </c>
      <c r="AH35" s="63">
        <v>10</v>
      </c>
      <c r="AI35" s="63">
        <v>10</v>
      </c>
      <c r="AJ35" s="57">
        <v>17.5</v>
      </c>
      <c r="AK35" s="57">
        <f>D35</f>
        <v>18</v>
      </c>
      <c r="AL35" s="64">
        <v>19.350000000000001</v>
      </c>
      <c r="AM35" s="57"/>
      <c r="AN35" s="57" t="str">
        <f t="shared" si="0"/>
        <v/>
      </c>
      <c r="AT35" s="91">
        <v>400434116</v>
      </c>
      <c r="AU35" s="91" t="s">
        <v>159</v>
      </c>
      <c r="AV35" s="91" t="s">
        <v>160</v>
      </c>
      <c r="AW35" s="91">
        <v>0</v>
      </c>
      <c r="BB35" s="11"/>
      <c r="BC35" s="7"/>
      <c r="BD35" s="7"/>
      <c r="BE35" s="12"/>
    </row>
    <row r="36" spans="1:57" ht="24.95" customHeight="1">
      <c r="A36" s="54">
        <v>36</v>
      </c>
      <c r="B36" s="55">
        <v>402434296</v>
      </c>
      <c r="C36" s="56" t="s">
        <v>161</v>
      </c>
      <c r="D36" s="57">
        <v>14</v>
      </c>
      <c r="E36" s="55" t="s">
        <v>156</v>
      </c>
      <c r="F36" s="58">
        <f>IFERROR(VLOOKUP(B36,AT:AW,4,FALSE),"")</f>
        <v>280</v>
      </c>
      <c r="G36" s="59">
        <v>100</v>
      </c>
      <c r="H36" s="59">
        <v>100</v>
      </c>
      <c r="I36" s="59"/>
      <c r="J36" s="59">
        <v>80</v>
      </c>
      <c r="K36" s="60"/>
      <c r="L36" s="60" t="s">
        <v>53</v>
      </c>
      <c r="M36" s="60" t="s">
        <v>39</v>
      </c>
      <c r="N36" s="60"/>
      <c r="O36" s="60" t="s">
        <v>55</v>
      </c>
      <c r="P36" s="60" t="s">
        <v>56</v>
      </c>
      <c r="Q36" s="60"/>
      <c r="R36" s="60"/>
      <c r="S36" s="60" t="s">
        <v>40</v>
      </c>
      <c r="T36" s="60" t="s">
        <v>58</v>
      </c>
      <c r="U36" s="60" t="s">
        <v>41</v>
      </c>
      <c r="V36" s="60" t="s">
        <v>42</v>
      </c>
      <c r="W36" s="60"/>
      <c r="X36" s="60"/>
      <c r="Y36" s="60"/>
      <c r="Z36" s="60"/>
      <c r="AA36" s="60"/>
      <c r="AB36" s="60"/>
      <c r="AC36" s="60"/>
      <c r="AD36" s="60"/>
      <c r="AE36" s="60"/>
      <c r="AF36" s="61">
        <f>IF(COUNTA(K36:V36)*2/$AF$1&gt;=2,2,COUNTA(K36:V36)*2/$AF$1)</f>
        <v>2</v>
      </c>
      <c r="AG36" s="62">
        <f>IF(OR(F36="-",F36="",F36=0),0,IF(F36&gt;=$AG$1,2,F36*2/$AG$1))</f>
        <v>1.8666666666666667</v>
      </c>
      <c r="AH36" s="63">
        <v>10</v>
      </c>
      <c r="AI36" s="63">
        <v>10</v>
      </c>
      <c r="AJ36" s="57">
        <v>17.5</v>
      </c>
      <c r="AK36" s="57">
        <f>D36</f>
        <v>14</v>
      </c>
      <c r="AL36" s="64">
        <v>18.416666666666668</v>
      </c>
      <c r="AM36" s="57"/>
      <c r="AN36" s="57" t="str">
        <f t="shared" si="0"/>
        <v/>
      </c>
      <c r="AT36" s="91">
        <v>402421134</v>
      </c>
      <c r="AU36" s="91" t="s">
        <v>162</v>
      </c>
      <c r="AV36" s="91" t="s">
        <v>163</v>
      </c>
      <c r="AW36" s="91">
        <v>55</v>
      </c>
      <c r="BB36" s="11"/>
      <c r="BC36" s="7"/>
      <c r="BD36" s="7"/>
      <c r="BE36" s="12"/>
    </row>
    <row r="37" spans="1:57" ht="24.95" customHeight="1">
      <c r="A37" s="54">
        <v>37</v>
      </c>
      <c r="B37" s="55">
        <v>400434116</v>
      </c>
      <c r="C37" s="56" t="s">
        <v>164</v>
      </c>
      <c r="D37" s="57"/>
      <c r="E37" s="55" t="s">
        <v>156</v>
      </c>
      <c r="F37" s="58">
        <f>IFERROR(VLOOKUP(B37,AT:AW,4,FALSE),"")</f>
        <v>0</v>
      </c>
      <c r="G37" s="59" t="s">
        <v>64</v>
      </c>
      <c r="H37" s="59" t="s">
        <v>64</v>
      </c>
      <c r="I37" s="59"/>
      <c r="J37" s="59">
        <v>0</v>
      </c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1">
        <f>IF(COUNTA(K37:V37)*2/$AF$1&gt;=2,2,COUNTA(K37:V37)*2/$AF$1)</f>
        <v>0</v>
      </c>
      <c r="AG37" s="62">
        <f>IF(OR(F37="-",F37="",F37=0),0,IF(F37&gt;=$AG$1,2,F37*2/$AG$1))</f>
        <v>0</v>
      </c>
      <c r="AH37" s="63"/>
      <c r="AI37" s="63"/>
      <c r="AJ37" s="57"/>
      <c r="AK37" s="57">
        <f>D37</f>
        <v>0</v>
      </c>
      <c r="AL37" s="64">
        <v>0</v>
      </c>
      <c r="AM37" s="57"/>
      <c r="AN37" s="57" t="str">
        <f t="shared" si="0"/>
        <v/>
      </c>
      <c r="AT37" s="91">
        <v>401437521</v>
      </c>
      <c r="AU37" s="91" t="s">
        <v>165</v>
      </c>
      <c r="AV37" s="91" t="s">
        <v>166</v>
      </c>
      <c r="AW37" s="91">
        <v>100</v>
      </c>
      <c r="BB37" s="11"/>
      <c r="BC37" s="7"/>
      <c r="BD37" s="7"/>
      <c r="BE37" s="7"/>
    </row>
    <row r="38" spans="1:57" ht="24.95" customHeight="1">
      <c r="A38" s="54">
        <v>38</v>
      </c>
      <c r="B38" s="67">
        <v>402421134</v>
      </c>
      <c r="C38" s="68" t="s">
        <v>167</v>
      </c>
      <c r="D38" s="57"/>
      <c r="E38" s="67" t="s">
        <v>156</v>
      </c>
      <c r="F38" s="58">
        <f>IFERROR(VLOOKUP(B38,AT:AW,4,FALSE),"")</f>
        <v>55</v>
      </c>
      <c r="G38" s="69" t="s">
        <v>168</v>
      </c>
      <c r="H38" s="59" t="s">
        <v>64</v>
      </c>
      <c r="I38" s="59"/>
      <c r="J38" s="59">
        <v>55</v>
      </c>
      <c r="K38" s="69"/>
      <c r="L38" s="69" t="s">
        <v>53</v>
      </c>
      <c r="M38" s="69" t="s">
        <v>39</v>
      </c>
      <c r="N38" s="70"/>
      <c r="O38" s="69"/>
      <c r="P38" s="69"/>
      <c r="Q38" s="69"/>
      <c r="R38" s="69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1">
        <f>IF(COUNTA(K38:V38)*2/$AF$1&gt;=2,2,COUNTA(K38:V38)*2/$AF$1)</f>
        <v>0.8</v>
      </c>
      <c r="AG38" s="62">
        <f>IF(OR(F38="-",F38="",F38=0),0,IF(F38&gt;=$AG$1,2,F38*2/$AG$1))</f>
        <v>0.36666666666666664</v>
      </c>
      <c r="AH38" s="63"/>
      <c r="AI38" s="63"/>
      <c r="AJ38" s="57"/>
      <c r="AK38" s="57">
        <f>D38</f>
        <v>0</v>
      </c>
      <c r="AL38" s="64">
        <v>1.1666666666666667</v>
      </c>
      <c r="AM38" s="57"/>
      <c r="AN38" s="57" t="str">
        <f t="shared" si="0"/>
        <v/>
      </c>
      <c r="AT38" s="91">
        <v>403436054</v>
      </c>
      <c r="AU38" s="91" t="s">
        <v>169</v>
      </c>
      <c r="AV38" s="91" t="s">
        <v>170</v>
      </c>
      <c r="AW38" s="91">
        <v>245</v>
      </c>
      <c r="BB38" s="11"/>
      <c r="BC38" s="7"/>
      <c r="BD38" s="7"/>
      <c r="BE38" s="12"/>
    </row>
    <row r="39" spans="1:57" ht="24.95" customHeight="1">
      <c r="A39" s="54">
        <v>39</v>
      </c>
      <c r="B39" s="55">
        <v>401437521</v>
      </c>
      <c r="C39" s="56" t="s">
        <v>171</v>
      </c>
      <c r="D39" s="57"/>
      <c r="E39" s="55" t="s">
        <v>156</v>
      </c>
      <c r="F39" s="58">
        <f>IFERROR(VLOOKUP(B39,AT:AW,4,FALSE),"")</f>
        <v>100</v>
      </c>
      <c r="G39" s="59" t="s">
        <v>64</v>
      </c>
      <c r="H39" s="59" t="s">
        <v>64</v>
      </c>
      <c r="I39" s="59"/>
      <c r="J39" s="59">
        <v>100</v>
      </c>
      <c r="K39" s="60"/>
      <c r="L39" s="60"/>
      <c r="M39" s="60" t="s">
        <v>39</v>
      </c>
      <c r="N39" s="60"/>
      <c r="O39" s="60" t="s">
        <v>55</v>
      </c>
      <c r="P39" s="60"/>
      <c r="Q39" s="60"/>
      <c r="R39" s="60" t="s">
        <v>57</v>
      </c>
      <c r="S39" s="60" t="s">
        <v>40</v>
      </c>
      <c r="T39" s="60"/>
      <c r="U39" s="60"/>
      <c r="V39" s="60"/>
      <c r="W39" s="60" t="s">
        <v>172</v>
      </c>
      <c r="X39" s="60"/>
      <c r="Y39" s="60"/>
      <c r="Z39" s="60"/>
      <c r="AA39" s="60"/>
      <c r="AB39" s="60"/>
      <c r="AC39" s="60"/>
      <c r="AD39" s="60"/>
      <c r="AE39" s="60"/>
      <c r="AF39" s="61">
        <f>IF(COUNTA(K39:V39)*2/$AF$1&gt;=2,2,COUNTA(K39:V39)*2/$AF$1)</f>
        <v>1.6</v>
      </c>
      <c r="AG39" s="62">
        <f>IF(OR(F39="-",F39="",F39=0),0,IF(F39&gt;=$AG$1,2,F39*2/$AG$1))</f>
        <v>0.66666666666666663</v>
      </c>
      <c r="AH39" s="63">
        <v>10</v>
      </c>
      <c r="AI39" s="63"/>
      <c r="AJ39" s="57">
        <v>16.5</v>
      </c>
      <c r="AK39" s="57">
        <f>D39</f>
        <v>0</v>
      </c>
      <c r="AL39" s="64">
        <v>8.9166666666666661</v>
      </c>
      <c r="AM39" s="57"/>
      <c r="AN39" s="57" t="str">
        <f t="shared" si="0"/>
        <v/>
      </c>
      <c r="AT39" s="91">
        <v>403450027</v>
      </c>
      <c r="AU39" s="91" t="s">
        <v>173</v>
      </c>
      <c r="AV39" s="91" t="s">
        <v>174</v>
      </c>
      <c r="AW39" s="91">
        <v>165</v>
      </c>
      <c r="BB39" s="11"/>
      <c r="BC39" s="7"/>
      <c r="BD39" s="7"/>
      <c r="BE39" s="7"/>
    </row>
    <row r="40" spans="1:57" ht="24.95" customHeight="1">
      <c r="A40" s="54">
        <v>40</v>
      </c>
      <c r="B40" s="55">
        <v>403436054</v>
      </c>
      <c r="C40" s="56" t="s">
        <v>175</v>
      </c>
      <c r="D40" s="57">
        <v>16</v>
      </c>
      <c r="E40" s="55" t="s">
        <v>156</v>
      </c>
      <c r="F40" s="58">
        <f>IFERROR(VLOOKUP(B40,AT:AW,4,FALSE),"")</f>
        <v>245</v>
      </c>
      <c r="G40" s="59">
        <v>0</v>
      </c>
      <c r="H40" s="59" t="s">
        <v>64</v>
      </c>
      <c r="I40" s="59">
        <v>100</v>
      </c>
      <c r="J40" s="59">
        <v>45</v>
      </c>
      <c r="K40" s="60"/>
      <c r="L40" s="60"/>
      <c r="M40" s="60"/>
      <c r="N40" s="60"/>
      <c r="O40" s="60" t="s">
        <v>55</v>
      </c>
      <c r="P40" s="60" t="s">
        <v>56</v>
      </c>
      <c r="Q40" s="60"/>
      <c r="R40" s="60" t="s">
        <v>57</v>
      </c>
      <c r="S40" s="60" t="s">
        <v>40</v>
      </c>
      <c r="T40" s="60"/>
      <c r="U40" s="60"/>
      <c r="V40" s="60"/>
      <c r="W40" s="60" t="s">
        <v>176</v>
      </c>
      <c r="X40" s="60"/>
      <c r="Y40" s="60"/>
      <c r="Z40" s="60"/>
      <c r="AA40" s="60"/>
      <c r="AB40" s="60"/>
      <c r="AC40" s="60"/>
      <c r="AD40" s="60"/>
      <c r="AE40" s="60"/>
      <c r="AF40" s="61">
        <f>IF(COUNTA(K40:V40)*2/$AF$1&gt;=2,2,COUNTA(K40:V40)*2/$AF$1)</f>
        <v>1.6</v>
      </c>
      <c r="AG40" s="62">
        <f>IF(OR(F40="-",F40="",F40=0),0,IF(F40&gt;=$AG$1,2,F40*2/$AG$1))</f>
        <v>1.6333333333333333</v>
      </c>
      <c r="AH40" s="63">
        <v>9.5</v>
      </c>
      <c r="AI40" s="63"/>
      <c r="AJ40" s="57">
        <v>13.5</v>
      </c>
      <c r="AK40" s="57">
        <f>D40</f>
        <v>16</v>
      </c>
      <c r="AL40" s="64">
        <v>12.533333333333335</v>
      </c>
      <c r="AM40" s="57"/>
      <c r="AN40" s="57" t="str">
        <f t="shared" si="0"/>
        <v>err</v>
      </c>
      <c r="AT40" s="91">
        <v>403436368</v>
      </c>
      <c r="AU40" s="91" t="s">
        <v>177</v>
      </c>
      <c r="AV40" s="91" t="s">
        <v>178</v>
      </c>
      <c r="AW40" s="91" t="s">
        <v>64</v>
      </c>
      <c r="BB40" s="11"/>
      <c r="BC40" s="7"/>
      <c r="BD40" s="7"/>
      <c r="BE40" s="12"/>
    </row>
    <row r="41" spans="1:57" ht="24.95" customHeight="1">
      <c r="A41" s="54">
        <v>41</v>
      </c>
      <c r="B41" s="55">
        <v>403450027</v>
      </c>
      <c r="C41" s="56" t="s">
        <v>179</v>
      </c>
      <c r="D41" s="57">
        <v>18</v>
      </c>
      <c r="E41" s="55" t="s">
        <v>156</v>
      </c>
      <c r="F41" s="58">
        <f>IFERROR(VLOOKUP(B41,AT:AW,4,FALSE),"")</f>
        <v>165</v>
      </c>
      <c r="G41" s="59">
        <v>100</v>
      </c>
      <c r="H41" s="59" t="s">
        <v>64</v>
      </c>
      <c r="I41" s="59"/>
      <c r="J41" s="59">
        <v>65</v>
      </c>
      <c r="K41" s="60"/>
      <c r="L41" s="60"/>
      <c r="M41" s="60" t="s">
        <v>39</v>
      </c>
      <c r="N41" s="60"/>
      <c r="O41" s="60" t="s">
        <v>55</v>
      </c>
      <c r="P41" s="60"/>
      <c r="Q41" s="60"/>
      <c r="R41" s="60" t="s">
        <v>57</v>
      </c>
      <c r="S41" s="60" t="s">
        <v>40</v>
      </c>
      <c r="T41" s="60" t="s">
        <v>58</v>
      </c>
      <c r="U41" s="60" t="s">
        <v>41</v>
      </c>
      <c r="V41" s="60" t="s">
        <v>42</v>
      </c>
      <c r="W41" s="60" t="s">
        <v>176</v>
      </c>
      <c r="X41" s="60"/>
      <c r="Y41" s="60"/>
      <c r="Z41" s="60"/>
      <c r="AA41" s="60"/>
      <c r="AB41" s="60"/>
      <c r="AC41" s="60"/>
      <c r="AD41" s="60"/>
      <c r="AE41" s="60"/>
      <c r="AF41" s="61">
        <f>IF(COUNTA(K41:V41)*2/$AF$1&gt;=2,2,COUNTA(K41:V41)*2/$AF$1)</f>
        <v>2</v>
      </c>
      <c r="AG41" s="62">
        <f>IF(OR(F41="-",F41="",F41=0),0,IF(F41&gt;=$AG$1,2,F41*2/$AG$1))</f>
        <v>1.1000000000000001</v>
      </c>
      <c r="AH41" s="63"/>
      <c r="AI41" s="63"/>
      <c r="AJ41" s="57">
        <v>17.5</v>
      </c>
      <c r="AK41" s="57">
        <f>D41</f>
        <v>18</v>
      </c>
      <c r="AL41" s="64">
        <v>8.4499999999999993</v>
      </c>
      <c r="AM41" s="57"/>
      <c r="AN41" s="57" t="str">
        <f t="shared" si="0"/>
        <v>err</v>
      </c>
      <c r="AT41" s="91">
        <v>403470497</v>
      </c>
      <c r="AU41" s="91" t="s">
        <v>180</v>
      </c>
      <c r="AV41" s="91" t="s">
        <v>181</v>
      </c>
      <c r="AW41" s="91">
        <v>200</v>
      </c>
      <c r="BB41" s="11"/>
      <c r="BC41" s="7"/>
      <c r="BD41" s="7"/>
      <c r="BE41" s="12"/>
    </row>
    <row r="42" spans="1:57" ht="24.95" customHeight="1">
      <c r="A42" s="54">
        <v>42</v>
      </c>
      <c r="B42" s="55">
        <v>403436368</v>
      </c>
      <c r="C42" s="56" t="s">
        <v>182</v>
      </c>
      <c r="D42" s="57"/>
      <c r="E42" s="55" t="s">
        <v>156</v>
      </c>
      <c r="F42" s="58" t="str">
        <f>IFERROR(VLOOKUP(B42,AT:AW,4,FALSE),"")</f>
        <v>-</v>
      </c>
      <c r="G42" s="59" t="s">
        <v>64</v>
      </c>
      <c r="H42" s="59" t="s">
        <v>64</v>
      </c>
      <c r="I42" s="59"/>
      <c r="J42" s="59" t="s">
        <v>64</v>
      </c>
      <c r="K42" s="60"/>
      <c r="L42" s="60"/>
      <c r="M42" s="60"/>
      <c r="N42" s="60"/>
      <c r="O42" s="60"/>
      <c r="P42" s="60" t="s">
        <v>56</v>
      </c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1">
        <f>IF(COUNTA(K42:V42)*2/$AF$1&gt;=2,2,COUNTA(K42:V42)*2/$AF$1)</f>
        <v>0.4</v>
      </c>
      <c r="AG42" s="62">
        <f>IF(OR(F42="-",F42="",F42=0),0,IF(F42&gt;=$AG$1,2,F42*2/$AG$1))</f>
        <v>0</v>
      </c>
      <c r="AH42" s="63"/>
      <c r="AI42" s="63"/>
      <c r="AJ42" s="57"/>
      <c r="AK42" s="57">
        <f>D42</f>
        <v>0</v>
      </c>
      <c r="AL42" s="64">
        <v>0.4</v>
      </c>
      <c r="AM42" s="57"/>
      <c r="AN42" s="57" t="str">
        <f t="shared" si="0"/>
        <v/>
      </c>
      <c r="AT42" s="91">
        <v>403450357</v>
      </c>
      <c r="AU42" s="91" t="s">
        <v>183</v>
      </c>
      <c r="AV42" s="91" t="s">
        <v>184</v>
      </c>
      <c r="AW42" s="91">
        <v>70</v>
      </c>
      <c r="BB42" s="11"/>
      <c r="BC42" s="7"/>
      <c r="BD42" s="7"/>
      <c r="BE42" s="12"/>
    </row>
    <row r="43" spans="1:57" ht="24.95" customHeight="1">
      <c r="A43" s="54">
        <v>43</v>
      </c>
      <c r="B43" s="55">
        <v>403209067</v>
      </c>
      <c r="C43" s="56" t="s">
        <v>185</v>
      </c>
      <c r="D43" s="57">
        <v>18</v>
      </c>
      <c r="E43" s="55" t="s">
        <v>156</v>
      </c>
      <c r="F43" s="58">
        <f>IFERROR(VLOOKUP(B43,AT:AW,4,FALSE),"")</f>
        <v>240</v>
      </c>
      <c r="G43" s="59">
        <v>30</v>
      </c>
      <c r="H43" s="59">
        <v>25</v>
      </c>
      <c r="I43" s="59">
        <v>100</v>
      </c>
      <c r="J43" s="59">
        <v>85</v>
      </c>
      <c r="K43" s="60"/>
      <c r="L43" s="60"/>
      <c r="M43" s="60"/>
      <c r="N43" s="60"/>
      <c r="O43" s="60" t="s">
        <v>55</v>
      </c>
      <c r="P43" s="60" t="s">
        <v>56</v>
      </c>
      <c r="Q43" s="60"/>
      <c r="R43" s="60" t="s">
        <v>57</v>
      </c>
      <c r="S43" s="60" t="s">
        <v>40</v>
      </c>
      <c r="T43" s="60" t="s">
        <v>58</v>
      </c>
      <c r="U43" s="60" t="s">
        <v>41</v>
      </c>
      <c r="V43" s="60" t="s">
        <v>42</v>
      </c>
      <c r="W43" s="60" t="s">
        <v>186</v>
      </c>
      <c r="X43" s="60"/>
      <c r="Y43" s="60"/>
      <c r="Z43" s="60"/>
      <c r="AA43" s="60"/>
      <c r="AB43" s="60"/>
      <c r="AC43" s="60"/>
      <c r="AD43" s="60"/>
      <c r="AE43" s="60"/>
      <c r="AF43" s="61">
        <f>IF(COUNTA(K43:V43)*2/$AF$1&gt;=2,2,COUNTA(K43:V43)*2/$AF$1)</f>
        <v>2</v>
      </c>
      <c r="AG43" s="62">
        <f>IF(OR(F43="-",F43="",F43=0),0,IF(F43&gt;=$AG$1,2,F43*2/$AG$1))</f>
        <v>1.6</v>
      </c>
      <c r="AH43" s="63">
        <v>9.9</v>
      </c>
      <c r="AI43" s="63">
        <v>9.5</v>
      </c>
      <c r="AJ43" s="57">
        <v>15</v>
      </c>
      <c r="AK43" s="57">
        <f>D43</f>
        <v>18</v>
      </c>
      <c r="AL43" s="64">
        <v>18.399999999999999</v>
      </c>
      <c r="AM43" s="57"/>
      <c r="AN43" s="57" t="str">
        <f t="shared" si="0"/>
        <v/>
      </c>
      <c r="AT43" s="91">
        <v>403436376</v>
      </c>
      <c r="AU43" s="91" t="s">
        <v>180</v>
      </c>
      <c r="AV43" s="91" t="s">
        <v>187</v>
      </c>
      <c r="AW43" s="91" t="s">
        <v>64</v>
      </c>
      <c r="BB43" s="11"/>
      <c r="BC43" s="7"/>
      <c r="BD43" s="7"/>
      <c r="BE43" s="12"/>
    </row>
    <row r="44" spans="1:57" ht="24.95" customHeight="1">
      <c r="A44" s="54">
        <v>44</v>
      </c>
      <c r="B44" s="55">
        <v>403436376</v>
      </c>
      <c r="C44" s="56" t="s">
        <v>188</v>
      </c>
      <c r="D44" s="57"/>
      <c r="E44" s="55" t="s">
        <v>156</v>
      </c>
      <c r="F44" s="58" t="str">
        <f>IFERROR(VLOOKUP(B44,AT:AW,4,FALSE),"")</f>
        <v>-</v>
      </c>
      <c r="G44" s="59" t="s">
        <v>64</v>
      </c>
      <c r="H44" s="59" t="s">
        <v>64</v>
      </c>
      <c r="I44" s="59"/>
      <c r="J44" s="59" t="s">
        <v>64</v>
      </c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1">
        <f>IF(COUNTA(K44:V44)*2/$AF$1&gt;=2,2,COUNTA(K44:V44)*2/$AF$1)</f>
        <v>0</v>
      </c>
      <c r="AG44" s="62">
        <f>IF(OR(F44="-",F44="",F44=0),0,IF(F44&gt;=$AG$1,2,F44*2/$AG$1))</f>
        <v>0</v>
      </c>
      <c r="AH44" s="63"/>
      <c r="AI44" s="63"/>
      <c r="AJ44" s="57"/>
      <c r="AK44" s="57">
        <f>D44</f>
        <v>0</v>
      </c>
      <c r="AL44" s="64">
        <v>0</v>
      </c>
      <c r="AM44" s="57"/>
      <c r="AN44" s="57" t="str">
        <f t="shared" si="0"/>
        <v/>
      </c>
      <c r="AT44" s="91">
        <v>403450252</v>
      </c>
      <c r="AU44" s="91" t="s">
        <v>189</v>
      </c>
      <c r="AV44" s="91" t="s">
        <v>190</v>
      </c>
      <c r="AW44" s="91">
        <v>489</v>
      </c>
      <c r="BB44" s="11"/>
      <c r="BC44" s="7"/>
      <c r="BD44" s="7"/>
      <c r="BE44" s="12"/>
    </row>
    <row r="45" spans="1:57" ht="24.95" customHeight="1">
      <c r="A45" s="54">
        <v>45</v>
      </c>
      <c r="B45" s="55">
        <v>403207695</v>
      </c>
      <c r="C45" s="56" t="s">
        <v>191</v>
      </c>
      <c r="D45" s="57">
        <v>19</v>
      </c>
      <c r="E45" s="55" t="s">
        <v>156</v>
      </c>
      <c r="F45" s="58">
        <f>IFERROR(VLOOKUP(B45,AT:AW,4,FALSE),"")</f>
        <v>380</v>
      </c>
      <c r="G45" s="59">
        <v>85</v>
      </c>
      <c r="H45" s="59">
        <v>95</v>
      </c>
      <c r="I45" s="59">
        <v>100</v>
      </c>
      <c r="J45" s="59">
        <v>100</v>
      </c>
      <c r="K45" s="60"/>
      <c r="L45" s="60"/>
      <c r="M45" s="60"/>
      <c r="N45" s="60"/>
      <c r="O45" s="60" t="s">
        <v>55</v>
      </c>
      <c r="P45" s="60" t="s">
        <v>56</v>
      </c>
      <c r="Q45" s="60"/>
      <c r="R45" s="60"/>
      <c r="S45" s="60" t="s">
        <v>40</v>
      </c>
      <c r="T45" s="60" t="s">
        <v>58</v>
      </c>
      <c r="U45" s="60" t="s">
        <v>41</v>
      </c>
      <c r="V45" s="60" t="s">
        <v>42</v>
      </c>
      <c r="W45" s="60"/>
      <c r="X45" s="60"/>
      <c r="Y45" s="60"/>
      <c r="Z45" s="60"/>
      <c r="AA45" s="60"/>
      <c r="AB45" s="60"/>
      <c r="AC45" s="60"/>
      <c r="AD45" s="60"/>
      <c r="AE45" s="60"/>
      <c r="AF45" s="61">
        <f>IF(COUNTA(K45:V45)*2/$AF$1&gt;=2,2,COUNTA(K45:V45)*2/$AF$1)</f>
        <v>2</v>
      </c>
      <c r="AG45" s="62">
        <f>IF(OR(F45="-",F45="",F45=0),0,IF(F45&gt;=$AG$1,2,F45*2/$AG$1))</f>
        <v>2</v>
      </c>
      <c r="AH45" s="63">
        <v>10</v>
      </c>
      <c r="AI45" s="63">
        <v>9.5</v>
      </c>
      <c r="AJ45" s="57">
        <v>19</v>
      </c>
      <c r="AK45" s="57">
        <f>D45</f>
        <v>19</v>
      </c>
      <c r="AL45" s="64">
        <v>19.45</v>
      </c>
      <c r="AM45" s="57"/>
      <c r="AN45" s="57" t="str">
        <f t="shared" si="0"/>
        <v/>
      </c>
      <c r="AT45" s="91">
        <v>403207695</v>
      </c>
      <c r="AU45" s="91" t="s">
        <v>192</v>
      </c>
      <c r="AV45" s="91" t="s">
        <v>193</v>
      </c>
      <c r="AW45" s="91">
        <v>380</v>
      </c>
      <c r="BB45" s="11"/>
      <c r="BC45" s="7"/>
      <c r="BD45" s="7"/>
      <c r="BE45" s="12"/>
    </row>
    <row r="46" spans="1:57" ht="24.95" customHeight="1">
      <c r="A46" s="54">
        <v>46</v>
      </c>
      <c r="B46" s="55">
        <v>403450043</v>
      </c>
      <c r="C46" s="56" t="s">
        <v>194</v>
      </c>
      <c r="D46" s="57">
        <v>16</v>
      </c>
      <c r="E46" s="55" t="s">
        <v>156</v>
      </c>
      <c r="F46" s="58">
        <f>IFERROR(VLOOKUP(B46,AT:AW,4,FALSE),"")</f>
        <v>270</v>
      </c>
      <c r="G46" s="59">
        <v>100</v>
      </c>
      <c r="H46" s="59" t="s">
        <v>64</v>
      </c>
      <c r="I46" s="59"/>
      <c r="J46" s="59">
        <v>70</v>
      </c>
      <c r="K46" s="60"/>
      <c r="L46" s="60"/>
      <c r="M46" s="60" t="s">
        <v>39</v>
      </c>
      <c r="N46" s="60"/>
      <c r="O46" s="60" t="s">
        <v>55</v>
      </c>
      <c r="P46" s="60" t="s">
        <v>56</v>
      </c>
      <c r="Q46" s="60"/>
      <c r="R46" s="60" t="s">
        <v>57</v>
      </c>
      <c r="S46" s="60" t="s">
        <v>40</v>
      </c>
      <c r="T46" s="60" t="s">
        <v>58</v>
      </c>
      <c r="U46" s="60" t="s">
        <v>41</v>
      </c>
      <c r="V46" s="60" t="s">
        <v>42</v>
      </c>
      <c r="W46" s="60" t="s">
        <v>176</v>
      </c>
      <c r="X46" s="60"/>
      <c r="Y46" s="60"/>
      <c r="Z46" s="60"/>
      <c r="AA46" s="60"/>
      <c r="AB46" s="60"/>
      <c r="AC46" s="60"/>
      <c r="AD46" s="60"/>
      <c r="AE46" s="60"/>
      <c r="AF46" s="61">
        <f>IF(COUNTA(K46:V46)*2/$AF$1&gt;=2,2,COUNTA(K46:V46)*2/$AF$1)</f>
        <v>2</v>
      </c>
      <c r="AG46" s="62">
        <f>IF(OR(F46="-",F46="",F46=0),0,IF(F46&gt;=$AG$1,2,F46*2/$AG$1))</f>
        <v>1.8</v>
      </c>
      <c r="AH46" s="63">
        <v>9.5</v>
      </c>
      <c r="AI46" s="63">
        <v>8.5</v>
      </c>
      <c r="AJ46" s="57">
        <v>17</v>
      </c>
      <c r="AK46" s="57">
        <f>D46</f>
        <v>16</v>
      </c>
      <c r="AL46" s="64">
        <v>17.700000000000003</v>
      </c>
      <c r="AM46" s="57"/>
      <c r="AN46" s="57" t="str">
        <f t="shared" si="0"/>
        <v/>
      </c>
      <c r="AT46" s="91">
        <v>403203037</v>
      </c>
      <c r="AU46" s="91" t="s">
        <v>195</v>
      </c>
      <c r="AV46" s="91" t="s">
        <v>196</v>
      </c>
      <c r="AW46" s="91">
        <v>45</v>
      </c>
      <c r="BB46" s="11"/>
      <c r="BC46" s="7"/>
      <c r="BD46" s="7"/>
      <c r="BE46" s="12"/>
    </row>
    <row r="47" spans="1:57" ht="24.95" customHeight="1">
      <c r="A47" s="54">
        <v>48</v>
      </c>
      <c r="B47" s="55">
        <v>403203037</v>
      </c>
      <c r="C47" s="56" t="s">
        <v>197</v>
      </c>
      <c r="D47" s="57"/>
      <c r="E47" s="55" t="s">
        <v>156</v>
      </c>
      <c r="F47" s="58">
        <f>IFERROR(VLOOKUP(B47,AT:AW,4,FALSE),"")</f>
        <v>45</v>
      </c>
      <c r="G47" s="59" t="s">
        <v>64</v>
      </c>
      <c r="H47" s="59" t="s">
        <v>64</v>
      </c>
      <c r="I47" s="59"/>
      <c r="J47" s="59">
        <v>45</v>
      </c>
      <c r="K47" s="60"/>
      <c r="L47" s="60"/>
      <c r="M47" s="60" t="s">
        <v>39</v>
      </c>
      <c r="N47" s="60"/>
      <c r="O47" s="60" t="s">
        <v>55</v>
      </c>
      <c r="P47" s="60" t="s">
        <v>56</v>
      </c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1">
        <f>IF(COUNTA(K47:V47)*2/$AF$1&gt;=2,2,COUNTA(K47:V47)*2/$AF$1)</f>
        <v>1.2</v>
      </c>
      <c r="AG47" s="62">
        <f>IF(OR(F47="-",F47="",F47=0),0,IF(F47&gt;=$AG$1,2,F47*2/$AG$1))</f>
        <v>0.3</v>
      </c>
      <c r="AH47" s="63">
        <v>10</v>
      </c>
      <c r="AI47" s="63"/>
      <c r="AJ47" s="57"/>
      <c r="AK47" s="57">
        <f>D47</f>
        <v>0</v>
      </c>
      <c r="AL47" s="64">
        <v>6.5</v>
      </c>
      <c r="AM47" s="57"/>
      <c r="AN47" s="57" t="str">
        <f t="shared" si="0"/>
        <v/>
      </c>
      <c r="AT47" s="91">
        <v>403208352</v>
      </c>
      <c r="AU47" s="91" t="s">
        <v>173</v>
      </c>
      <c r="AV47" s="91" t="s">
        <v>198</v>
      </c>
      <c r="AW47" s="91">
        <v>335</v>
      </c>
      <c r="BB47" s="11"/>
      <c r="BC47" s="7"/>
      <c r="BD47" s="7"/>
      <c r="BE47" s="12"/>
    </row>
    <row r="48" spans="1:57" ht="24.95" customHeight="1">
      <c r="A48" s="54">
        <v>49</v>
      </c>
      <c r="B48" s="55">
        <v>401451020</v>
      </c>
      <c r="C48" s="56" t="s">
        <v>199</v>
      </c>
      <c r="D48" s="57"/>
      <c r="E48" s="55" t="s">
        <v>134</v>
      </c>
      <c r="F48" s="58" t="str">
        <f>IFERROR(VLOOKUP(B48,AT:AW,4,FALSE),"")</f>
        <v>-</v>
      </c>
      <c r="G48" s="59" t="s">
        <v>64</v>
      </c>
      <c r="H48" s="59" t="s">
        <v>64</v>
      </c>
      <c r="I48" s="59"/>
      <c r="J48" s="59" t="s">
        <v>64</v>
      </c>
      <c r="K48" s="60"/>
      <c r="L48" s="60"/>
      <c r="M48" s="60"/>
      <c r="N48" s="60"/>
      <c r="O48" s="60" t="s">
        <v>55</v>
      </c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1">
        <f>IF(COUNTA(K48:V48)*2/$AF$1&gt;=2,2,COUNTA(K48:V48)*2/$AF$1)</f>
        <v>0.4</v>
      </c>
      <c r="AG48" s="62">
        <f>IF(OR(F48="-",F48="",F48=0),0,IF(F48&gt;=$AG$1,2,F48*2/$AG$1))</f>
        <v>0</v>
      </c>
      <c r="AH48" s="63"/>
      <c r="AI48" s="63"/>
      <c r="AJ48" s="57"/>
      <c r="AK48" s="57">
        <f>D48</f>
        <v>0</v>
      </c>
      <c r="AL48" s="64">
        <v>0.4</v>
      </c>
      <c r="AM48" s="57"/>
      <c r="AN48" s="57" t="str">
        <f t="shared" si="0"/>
        <v/>
      </c>
      <c r="AT48" s="91">
        <v>403403123</v>
      </c>
      <c r="AU48" s="91" t="s">
        <v>200</v>
      </c>
      <c r="AV48" s="91" t="s">
        <v>201</v>
      </c>
      <c r="AW48" s="91">
        <v>230</v>
      </c>
      <c r="BB48" s="11"/>
      <c r="BC48" s="7"/>
      <c r="BD48" s="7"/>
      <c r="BE48" s="12"/>
    </row>
    <row r="49" spans="1:57" ht="24.95" customHeight="1">
      <c r="A49" s="54">
        <v>50</v>
      </c>
      <c r="B49" s="55">
        <v>403208352</v>
      </c>
      <c r="C49" s="56" t="s">
        <v>202</v>
      </c>
      <c r="D49" s="57">
        <v>20</v>
      </c>
      <c r="E49" s="55" t="s">
        <v>156</v>
      </c>
      <c r="F49" s="58">
        <f>IFERROR(VLOOKUP(B49,AT:AW,4,FALSE),"")</f>
        <v>335</v>
      </c>
      <c r="G49" s="59">
        <v>90</v>
      </c>
      <c r="H49" s="59" t="s">
        <v>64</v>
      </c>
      <c r="I49" s="59">
        <v>65</v>
      </c>
      <c r="J49" s="59">
        <v>80</v>
      </c>
      <c r="K49" s="60"/>
      <c r="L49" s="60"/>
      <c r="M49" s="60"/>
      <c r="N49" s="60"/>
      <c r="O49" s="60" t="s">
        <v>55</v>
      </c>
      <c r="P49" s="60" t="s">
        <v>56</v>
      </c>
      <c r="Q49" s="60"/>
      <c r="R49" s="60" t="s">
        <v>57</v>
      </c>
      <c r="S49" s="60" t="s">
        <v>40</v>
      </c>
      <c r="T49" s="60" t="s">
        <v>58</v>
      </c>
      <c r="U49" s="60"/>
      <c r="V49" s="60" t="s">
        <v>42</v>
      </c>
      <c r="W49" s="60" t="s">
        <v>203</v>
      </c>
      <c r="X49" s="60"/>
      <c r="Y49" s="60"/>
      <c r="Z49" s="60"/>
      <c r="AA49" s="60"/>
      <c r="AB49" s="60"/>
      <c r="AC49" s="60"/>
      <c r="AD49" s="60"/>
      <c r="AE49" s="60"/>
      <c r="AF49" s="61">
        <f>IF(COUNTA(K49:V49)*2/$AF$1&gt;=2,2,COUNTA(K49:V49)*2/$AF$1)</f>
        <v>2</v>
      </c>
      <c r="AG49" s="62">
        <f>IF(OR(F49="-",F49="",F49=0),0,IF(F49&gt;=$AG$1,2,F49*2/$AG$1))</f>
        <v>2</v>
      </c>
      <c r="AH49" s="63">
        <v>10</v>
      </c>
      <c r="AI49" s="63">
        <v>10</v>
      </c>
      <c r="AJ49" s="57">
        <v>15.5</v>
      </c>
      <c r="AK49" s="57">
        <f>D49</f>
        <v>20</v>
      </c>
      <c r="AL49" s="64">
        <v>19.55</v>
      </c>
      <c r="AM49" s="57"/>
      <c r="AN49" s="57" t="str">
        <f t="shared" si="0"/>
        <v/>
      </c>
      <c r="AT49" s="91">
        <v>403450115</v>
      </c>
      <c r="AU49" s="91" t="s">
        <v>204</v>
      </c>
      <c r="AV49" s="91" t="s">
        <v>205</v>
      </c>
      <c r="AW49" s="91">
        <v>465</v>
      </c>
      <c r="BB49" s="11"/>
      <c r="BC49" s="7"/>
      <c r="BD49" s="7"/>
      <c r="BE49" s="12"/>
    </row>
    <row r="50" spans="1:57" ht="24.95" customHeight="1">
      <c r="A50" s="54">
        <v>51</v>
      </c>
      <c r="B50" s="55">
        <v>403403123</v>
      </c>
      <c r="C50" s="56" t="s">
        <v>206</v>
      </c>
      <c r="D50" s="57">
        <v>16</v>
      </c>
      <c r="E50" s="55" t="s">
        <v>156</v>
      </c>
      <c r="F50" s="58">
        <f>IFERROR(VLOOKUP(B50,AT:AW,4,FALSE),"")</f>
        <v>230</v>
      </c>
      <c r="G50" s="59">
        <v>85</v>
      </c>
      <c r="H50" s="59" t="s">
        <v>64</v>
      </c>
      <c r="I50" s="59">
        <v>100</v>
      </c>
      <c r="J50" s="59">
        <v>45</v>
      </c>
      <c r="K50" s="60"/>
      <c r="L50" s="60" t="s">
        <v>53</v>
      </c>
      <c r="M50" s="60" t="s">
        <v>39</v>
      </c>
      <c r="N50" s="60"/>
      <c r="O50" s="60" t="s">
        <v>55</v>
      </c>
      <c r="P50" s="60" t="s">
        <v>56</v>
      </c>
      <c r="Q50" s="60"/>
      <c r="R50" s="60" t="s">
        <v>57</v>
      </c>
      <c r="S50" s="60" t="s">
        <v>40</v>
      </c>
      <c r="T50" s="60" t="s">
        <v>58</v>
      </c>
      <c r="U50" s="60" t="s">
        <v>41</v>
      </c>
      <c r="V50" s="60" t="s">
        <v>42</v>
      </c>
      <c r="W50" s="60" t="s">
        <v>207</v>
      </c>
      <c r="X50" s="60"/>
      <c r="Y50" s="60"/>
      <c r="Z50" s="60"/>
      <c r="AA50" s="60"/>
      <c r="AB50" s="60"/>
      <c r="AC50" s="60"/>
      <c r="AD50" s="60"/>
      <c r="AE50" s="60"/>
      <c r="AF50" s="61">
        <f>IF(COUNTA(K50:V50)*2/$AF$1&gt;=2,2,COUNTA(K50:V50)*2/$AF$1)</f>
        <v>2</v>
      </c>
      <c r="AG50" s="62">
        <f>IF(OR(F50="-",F50="",F50=0),0,IF(F50&gt;=$AG$1,2,F50*2/$AG$1))</f>
        <v>1.5333333333333334</v>
      </c>
      <c r="AH50" s="63">
        <v>9.9</v>
      </c>
      <c r="AI50" s="63">
        <v>9.5</v>
      </c>
      <c r="AJ50" s="57">
        <v>16</v>
      </c>
      <c r="AK50" s="57">
        <f>D50</f>
        <v>16</v>
      </c>
      <c r="AL50" s="64">
        <v>18.033333333333335</v>
      </c>
      <c r="AM50" s="57"/>
      <c r="AN50" s="57" t="str">
        <f t="shared" si="0"/>
        <v/>
      </c>
      <c r="AT50" s="91">
        <v>403450285</v>
      </c>
      <c r="AU50" s="91" t="s">
        <v>208</v>
      </c>
      <c r="AV50" s="91" t="s">
        <v>209</v>
      </c>
      <c r="AW50" s="91">
        <v>45</v>
      </c>
      <c r="BB50" s="11"/>
      <c r="BC50" s="7"/>
      <c r="BD50" s="7"/>
      <c r="BE50" s="12"/>
    </row>
    <row r="51" spans="1:57" ht="24.95" customHeight="1">
      <c r="A51" s="54">
        <v>52</v>
      </c>
      <c r="B51" s="55">
        <v>403450115</v>
      </c>
      <c r="C51" s="56" t="s">
        <v>210</v>
      </c>
      <c r="D51" s="57">
        <v>17</v>
      </c>
      <c r="E51" s="55" t="s">
        <v>156</v>
      </c>
      <c r="F51" s="58">
        <f>IFERROR(VLOOKUP(B51,AT:AW,4,FALSE),"")</f>
        <v>465</v>
      </c>
      <c r="G51" s="59">
        <v>100</v>
      </c>
      <c r="H51" s="59">
        <v>95</v>
      </c>
      <c r="I51" s="59">
        <v>100</v>
      </c>
      <c r="J51" s="59">
        <v>70</v>
      </c>
      <c r="K51" s="60"/>
      <c r="L51" s="60" t="s">
        <v>53</v>
      </c>
      <c r="M51" s="60" t="s">
        <v>39</v>
      </c>
      <c r="N51" s="60"/>
      <c r="O51" s="60" t="s">
        <v>55</v>
      </c>
      <c r="P51" s="60" t="s">
        <v>56</v>
      </c>
      <c r="Q51" s="60"/>
      <c r="R51" s="60" t="s">
        <v>57</v>
      </c>
      <c r="S51" s="60" t="s">
        <v>40</v>
      </c>
      <c r="T51" s="60" t="s">
        <v>58</v>
      </c>
      <c r="U51" s="60" t="s">
        <v>41</v>
      </c>
      <c r="V51" s="60" t="s">
        <v>42</v>
      </c>
      <c r="W51" s="60" t="s">
        <v>176</v>
      </c>
      <c r="X51" s="60"/>
      <c r="Y51" s="60"/>
      <c r="Z51" s="60"/>
      <c r="AA51" s="60"/>
      <c r="AB51" s="60"/>
      <c r="AC51" s="60"/>
      <c r="AD51" s="60"/>
      <c r="AE51" s="60"/>
      <c r="AF51" s="61">
        <f>IF(COUNTA(K51:V51)*2/$AF$1&gt;=2,2,COUNTA(K51:V51)*2/$AF$1)</f>
        <v>2</v>
      </c>
      <c r="AG51" s="62">
        <f>IF(OR(F51="-",F51="",F51=0),0,IF(F51&gt;=$AG$1,2,F51*2/$AG$1))</f>
        <v>2</v>
      </c>
      <c r="AH51" s="63">
        <v>9.5</v>
      </c>
      <c r="AI51" s="63">
        <v>9.8000000000000007</v>
      </c>
      <c r="AJ51" s="57">
        <v>13.5</v>
      </c>
      <c r="AK51" s="57">
        <f>D51</f>
        <v>17</v>
      </c>
      <c r="AL51" s="64">
        <v>18.399999999999999</v>
      </c>
      <c r="AM51" s="57"/>
      <c r="AN51" s="57" t="str">
        <f t="shared" si="0"/>
        <v/>
      </c>
      <c r="AT51" s="91">
        <v>403450277</v>
      </c>
      <c r="AU51" s="91" t="s">
        <v>211</v>
      </c>
      <c r="AV51" s="91" t="s">
        <v>212</v>
      </c>
      <c r="AW51" s="91">
        <v>215</v>
      </c>
      <c r="BB51" s="11"/>
      <c r="BC51" s="7"/>
      <c r="BD51" s="7"/>
      <c r="BE51" s="12"/>
    </row>
    <row r="52" spans="1:57" ht="24.95" customHeight="1">
      <c r="A52" s="54">
        <v>53</v>
      </c>
      <c r="B52" s="55">
        <v>403450285</v>
      </c>
      <c r="C52" s="56" t="s">
        <v>213</v>
      </c>
      <c r="D52" s="57"/>
      <c r="E52" s="55" t="s">
        <v>156</v>
      </c>
      <c r="F52" s="58">
        <f>IFERROR(VLOOKUP(B52,AT:AW,4,FALSE),"")</f>
        <v>45</v>
      </c>
      <c r="G52" s="59" t="s">
        <v>64</v>
      </c>
      <c r="H52" s="59" t="s">
        <v>64</v>
      </c>
      <c r="I52" s="59"/>
      <c r="J52" s="59">
        <v>45</v>
      </c>
      <c r="K52" s="60"/>
      <c r="L52" s="60"/>
      <c r="M52" s="60"/>
      <c r="N52" s="60"/>
      <c r="O52" s="60" t="s">
        <v>55</v>
      </c>
      <c r="P52" s="60" t="s">
        <v>56</v>
      </c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1">
        <f>IF(COUNTA(K52:V52)*2/$AF$1&gt;=2,2,COUNTA(K52:V52)*2/$AF$1)</f>
        <v>0.8</v>
      </c>
      <c r="AG52" s="62">
        <f>IF(OR(F52="-",F52="",F52=0),0,IF(F52&gt;=$AG$1,2,F52*2/$AG$1))</f>
        <v>0.3</v>
      </c>
      <c r="AH52" s="63"/>
      <c r="AI52" s="63"/>
      <c r="AJ52" s="57"/>
      <c r="AK52" s="57">
        <f>D52</f>
        <v>0</v>
      </c>
      <c r="AL52" s="64">
        <v>1.1000000000000001</v>
      </c>
      <c r="AM52" s="57"/>
      <c r="AN52" s="57" t="str">
        <f t="shared" si="0"/>
        <v/>
      </c>
      <c r="AT52" s="91">
        <v>403425543</v>
      </c>
      <c r="AU52" s="91" t="s">
        <v>214</v>
      </c>
      <c r="AV52" s="91" t="s">
        <v>215</v>
      </c>
      <c r="AW52" s="91" t="s">
        <v>64</v>
      </c>
      <c r="BB52" s="35"/>
      <c r="BC52" s="35"/>
      <c r="BD52" s="35"/>
      <c r="BE52" s="12"/>
    </row>
    <row r="53" spans="1:57" ht="24.95" customHeight="1">
      <c r="A53" s="54">
        <v>54</v>
      </c>
      <c r="B53" s="55">
        <v>403450277</v>
      </c>
      <c r="C53" s="56" t="s">
        <v>216</v>
      </c>
      <c r="D53" s="57">
        <v>14</v>
      </c>
      <c r="E53" s="55" t="s">
        <v>156</v>
      </c>
      <c r="F53" s="58">
        <f>IFERROR(VLOOKUP(B53,AT:AW,4,FALSE),"")</f>
        <v>215</v>
      </c>
      <c r="G53" s="59">
        <v>90</v>
      </c>
      <c r="H53" s="59" t="s">
        <v>64</v>
      </c>
      <c r="I53" s="59">
        <v>100</v>
      </c>
      <c r="J53" s="59">
        <v>25</v>
      </c>
      <c r="K53" s="60"/>
      <c r="L53" s="60" t="s">
        <v>53</v>
      </c>
      <c r="M53" s="60" t="s">
        <v>39</v>
      </c>
      <c r="N53" s="60"/>
      <c r="O53" s="60" t="s">
        <v>55</v>
      </c>
      <c r="P53" s="60" t="s">
        <v>56</v>
      </c>
      <c r="Q53" s="60"/>
      <c r="R53" s="60" t="s">
        <v>57</v>
      </c>
      <c r="S53" s="60" t="s">
        <v>40</v>
      </c>
      <c r="T53" s="60" t="s">
        <v>58</v>
      </c>
      <c r="U53" s="60" t="s">
        <v>41</v>
      </c>
      <c r="V53" s="60" t="s">
        <v>42</v>
      </c>
      <c r="W53" s="60" t="s">
        <v>203</v>
      </c>
      <c r="X53" s="60"/>
      <c r="Y53" s="60"/>
      <c r="Z53" s="60"/>
      <c r="AA53" s="60"/>
      <c r="AB53" s="60"/>
      <c r="AC53" s="60"/>
      <c r="AD53" s="60"/>
      <c r="AE53" s="60"/>
      <c r="AF53" s="61">
        <f>IF(COUNTA(K53:V53)*2/$AF$1&gt;=2,2,COUNTA(K53:V53)*2/$AF$1)</f>
        <v>2</v>
      </c>
      <c r="AG53" s="62">
        <f>IF(OR(F53="-",F53="",F53=0),0,IF(F53&gt;=$AG$1,2,F53*2/$AG$1))</f>
        <v>1.4333333333333333</v>
      </c>
      <c r="AH53" s="63">
        <v>7</v>
      </c>
      <c r="AI53" s="63">
        <v>8</v>
      </c>
      <c r="AJ53" s="57">
        <v>14.5</v>
      </c>
      <c r="AK53" s="57">
        <f>D53</f>
        <v>14</v>
      </c>
      <c r="AL53" s="64">
        <v>15.183333333333334</v>
      </c>
      <c r="AM53" s="57"/>
      <c r="AN53" s="57" t="str">
        <f t="shared" si="0"/>
        <v/>
      </c>
      <c r="AT53" s="91">
        <v>403206441</v>
      </c>
      <c r="AU53" s="91" t="s">
        <v>217</v>
      </c>
      <c r="AV53" s="91" t="s">
        <v>218</v>
      </c>
      <c r="AW53" s="91" t="s">
        <v>64</v>
      </c>
      <c r="BB53" s="35"/>
      <c r="BC53" s="35"/>
      <c r="BD53" s="35"/>
      <c r="BE53" s="12"/>
    </row>
    <row r="54" spans="1:57" ht="24.95" customHeight="1">
      <c r="A54" s="54">
        <v>55</v>
      </c>
      <c r="B54" s="55">
        <v>403425543</v>
      </c>
      <c r="C54" s="56" t="s">
        <v>219</v>
      </c>
      <c r="D54" s="57"/>
      <c r="E54" s="55" t="s">
        <v>156</v>
      </c>
      <c r="F54" s="58" t="str">
        <f>IFERROR(VLOOKUP(B54,AT:AW,4,FALSE),"")</f>
        <v>-</v>
      </c>
      <c r="G54" s="59" t="s">
        <v>64</v>
      </c>
      <c r="H54" s="59" t="s">
        <v>64</v>
      </c>
      <c r="I54" s="59"/>
      <c r="J54" s="59" t="s">
        <v>64</v>
      </c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1">
        <f>IF(COUNTA(K54:V54)*2/$AF$1&gt;=2,2,COUNTA(K54:V54)*2/$AF$1)</f>
        <v>0</v>
      </c>
      <c r="AG54" s="62">
        <f>IF(OR(F54="-",F54="",F54=0),0,IF(F54&gt;=$AG$1,2,F54*2/$AG$1))</f>
        <v>0</v>
      </c>
      <c r="AH54" s="63">
        <v>10</v>
      </c>
      <c r="AI54" s="63"/>
      <c r="AJ54" s="57"/>
      <c r="AK54" s="57">
        <f>D54</f>
        <v>0</v>
      </c>
      <c r="AL54" s="64">
        <v>5</v>
      </c>
      <c r="AM54" s="57"/>
      <c r="AN54" s="57" t="str">
        <f t="shared" si="0"/>
        <v/>
      </c>
      <c r="AT54" s="91">
        <v>403207902</v>
      </c>
      <c r="AU54" s="91" t="s">
        <v>220</v>
      </c>
      <c r="AV54" s="91" t="s">
        <v>221</v>
      </c>
      <c r="AW54" s="91">
        <v>360</v>
      </c>
      <c r="BB54" s="7"/>
      <c r="BC54" s="7"/>
      <c r="BD54" s="7"/>
      <c r="BE54" s="7"/>
    </row>
    <row r="55" spans="1:57" ht="24.95" customHeight="1">
      <c r="A55" s="54">
        <v>56</v>
      </c>
      <c r="B55" s="55">
        <v>403403010</v>
      </c>
      <c r="C55" s="56" t="s">
        <v>222</v>
      </c>
      <c r="D55" s="57"/>
      <c r="E55" s="55" t="s">
        <v>156</v>
      </c>
      <c r="F55" s="58">
        <f>IFERROR(VLOOKUP(B55,AT:AW,4,FALSE),"")</f>
        <v>360</v>
      </c>
      <c r="G55" s="59">
        <v>85</v>
      </c>
      <c r="H55" s="59" t="s">
        <v>64</v>
      </c>
      <c r="I55" s="59">
        <v>75</v>
      </c>
      <c r="J55" s="59">
        <v>100</v>
      </c>
      <c r="K55" s="60"/>
      <c r="L55" s="60"/>
      <c r="M55" s="60" t="s">
        <v>39</v>
      </c>
      <c r="N55" s="60"/>
      <c r="O55" s="60" t="s">
        <v>55</v>
      </c>
      <c r="P55" s="60" t="s">
        <v>56</v>
      </c>
      <c r="Q55" s="60"/>
      <c r="R55" s="60" t="s">
        <v>57</v>
      </c>
      <c r="S55" s="60" t="s">
        <v>40</v>
      </c>
      <c r="T55" s="60" t="s">
        <v>58</v>
      </c>
      <c r="U55" s="60" t="s">
        <v>41</v>
      </c>
      <c r="V55" s="60" t="s">
        <v>42</v>
      </c>
      <c r="W55" s="60" t="s">
        <v>223</v>
      </c>
      <c r="X55" s="60"/>
      <c r="Y55" s="60"/>
      <c r="Z55" s="60"/>
      <c r="AA55" s="60"/>
      <c r="AB55" s="60"/>
      <c r="AC55" s="60"/>
      <c r="AD55" s="60"/>
      <c r="AE55" s="60"/>
      <c r="AF55" s="61">
        <f>IF(COUNTA(K55:V55)*2/$AF$1&gt;=2,2,COUNTA(K55:V55)*2/$AF$1)</f>
        <v>2</v>
      </c>
      <c r="AG55" s="62">
        <f>IF(OR(F55="-",F55="",F55=0),0,IF(F55&gt;=$AG$1,2,F55*2/$AG$1))</f>
        <v>2</v>
      </c>
      <c r="AH55" s="63"/>
      <c r="AI55" s="63">
        <v>10</v>
      </c>
      <c r="AJ55" s="57">
        <v>17</v>
      </c>
      <c r="AK55" s="57">
        <f>D55</f>
        <v>0</v>
      </c>
      <c r="AL55" s="64">
        <v>10.7</v>
      </c>
      <c r="AM55" s="57"/>
      <c r="AN55" s="57" t="str">
        <f t="shared" si="0"/>
        <v/>
      </c>
      <c r="AT55" s="91">
        <v>402434480</v>
      </c>
      <c r="AU55" s="91" t="s">
        <v>224</v>
      </c>
      <c r="AV55" s="91" t="s">
        <v>225</v>
      </c>
      <c r="AW55" s="91">
        <v>365</v>
      </c>
      <c r="BB55" s="11"/>
      <c r="BC55" s="7"/>
      <c r="BD55" s="7"/>
      <c r="BE55" s="12"/>
    </row>
    <row r="56" spans="1:57" ht="24.95" customHeight="1">
      <c r="A56" s="54">
        <v>57</v>
      </c>
      <c r="B56" s="55">
        <v>403207902</v>
      </c>
      <c r="C56" s="56" t="s">
        <v>226</v>
      </c>
      <c r="D56" s="57">
        <v>19</v>
      </c>
      <c r="E56" s="55" t="s">
        <v>156</v>
      </c>
      <c r="F56" s="58">
        <f>IFERROR(VLOOKUP(B56,AT:AW,4,FALSE),"")</f>
        <v>360</v>
      </c>
      <c r="G56" s="59">
        <v>90</v>
      </c>
      <c r="H56" s="59">
        <v>100</v>
      </c>
      <c r="I56" s="59">
        <v>75</v>
      </c>
      <c r="J56" s="59">
        <v>95</v>
      </c>
      <c r="K56" s="60"/>
      <c r="L56" s="60"/>
      <c r="M56" s="60"/>
      <c r="N56" s="60"/>
      <c r="O56" s="60" t="s">
        <v>55</v>
      </c>
      <c r="P56" s="60" t="s">
        <v>56</v>
      </c>
      <c r="Q56" s="60"/>
      <c r="R56" s="60" t="s">
        <v>57</v>
      </c>
      <c r="S56" s="60" t="s">
        <v>40</v>
      </c>
      <c r="T56" s="60" t="s">
        <v>58</v>
      </c>
      <c r="U56" s="60" t="s">
        <v>41</v>
      </c>
      <c r="V56" s="60" t="s">
        <v>42</v>
      </c>
      <c r="W56" s="60" t="s">
        <v>227</v>
      </c>
      <c r="X56" s="60"/>
      <c r="Y56" s="60"/>
      <c r="Z56" s="60"/>
      <c r="AA56" s="60"/>
      <c r="AB56" s="60"/>
      <c r="AC56" s="60"/>
      <c r="AD56" s="60"/>
      <c r="AE56" s="60"/>
      <c r="AF56" s="61">
        <f>IF(COUNTA(K56:V56)*2/$AF$1&gt;=2,2,COUNTA(K56:V56)*2/$AF$1)</f>
        <v>2</v>
      </c>
      <c r="AG56" s="62">
        <f>IF(OR(F56="-",F56="",F56=0),0,IF(F56&gt;=$AG$1,2,F56*2/$AG$1))</f>
        <v>2</v>
      </c>
      <c r="AH56" s="63">
        <v>10</v>
      </c>
      <c r="AI56" s="63">
        <v>10</v>
      </c>
      <c r="AJ56" s="57">
        <v>18.5</v>
      </c>
      <c r="AK56" s="57">
        <f>D56</f>
        <v>19</v>
      </c>
      <c r="AL56" s="64">
        <v>19.649999999999999</v>
      </c>
      <c r="AM56" s="57"/>
      <c r="AN56" s="57" t="str">
        <f t="shared" si="0"/>
        <v/>
      </c>
      <c r="AT56" s="91">
        <v>403450308</v>
      </c>
      <c r="AU56" s="91" t="s">
        <v>228</v>
      </c>
      <c r="AV56" s="91" t="s">
        <v>229</v>
      </c>
      <c r="AW56" s="91">
        <v>70</v>
      </c>
      <c r="BB56" s="11"/>
      <c r="BC56" s="7"/>
      <c r="BD56" s="7"/>
      <c r="BE56" s="7"/>
    </row>
    <row r="57" spans="1:57" ht="24.95" customHeight="1">
      <c r="A57" s="54">
        <v>58</v>
      </c>
      <c r="B57" s="55">
        <v>402434480</v>
      </c>
      <c r="C57" s="56" t="s">
        <v>230</v>
      </c>
      <c r="D57" s="57">
        <v>20</v>
      </c>
      <c r="E57" s="55" t="s">
        <v>156</v>
      </c>
      <c r="F57" s="58">
        <f>IFERROR(VLOOKUP(B57,AT:AW,4,FALSE),"")</f>
        <v>365</v>
      </c>
      <c r="G57" s="59">
        <v>100</v>
      </c>
      <c r="H57" s="59">
        <v>95</v>
      </c>
      <c r="I57" s="59"/>
      <c r="J57" s="59">
        <v>70</v>
      </c>
      <c r="K57" s="60"/>
      <c r="L57" s="60" t="s">
        <v>53</v>
      </c>
      <c r="M57" s="60"/>
      <c r="N57" s="60"/>
      <c r="O57" s="60" t="s">
        <v>55</v>
      </c>
      <c r="P57" s="60" t="s">
        <v>56</v>
      </c>
      <c r="Q57" s="60"/>
      <c r="R57" s="60"/>
      <c r="S57" s="60"/>
      <c r="T57" s="60" t="s">
        <v>58</v>
      </c>
      <c r="U57" s="60" t="s">
        <v>41</v>
      </c>
      <c r="V57" s="60" t="s">
        <v>42</v>
      </c>
      <c r="W57" s="60"/>
      <c r="X57" s="60"/>
      <c r="Y57" s="60"/>
      <c r="Z57" s="60"/>
      <c r="AA57" s="60"/>
      <c r="AB57" s="60"/>
      <c r="AC57" s="60"/>
      <c r="AD57" s="60"/>
      <c r="AE57" s="60"/>
      <c r="AF57" s="61">
        <f>IF(COUNTA(K57:V57)*2/$AF$1&gt;=2,2,COUNTA(K57:V57)*2/$AF$1)</f>
        <v>2</v>
      </c>
      <c r="AG57" s="62">
        <f>IF(OR(F57="-",F57="",F57=0),0,IF(F57&gt;=$AG$1,2,F57*2/$AG$1))</f>
        <v>2</v>
      </c>
      <c r="AH57" s="63">
        <v>9</v>
      </c>
      <c r="AI57" s="63">
        <v>10</v>
      </c>
      <c r="AJ57" s="57">
        <v>15.5</v>
      </c>
      <c r="AK57" s="57">
        <f>D57</f>
        <v>20</v>
      </c>
      <c r="AL57" s="64">
        <v>19.05</v>
      </c>
      <c r="AM57" s="57"/>
      <c r="AN57" s="57" t="str">
        <f t="shared" si="0"/>
        <v/>
      </c>
      <c r="AT57" s="91">
        <v>401438365</v>
      </c>
      <c r="AU57" s="91" t="s">
        <v>231</v>
      </c>
      <c r="AV57" s="91" t="s">
        <v>232</v>
      </c>
      <c r="AW57" s="91">
        <v>150</v>
      </c>
      <c r="BB57" s="11"/>
      <c r="BC57" s="7"/>
      <c r="BD57" s="7"/>
      <c r="BE57" s="12"/>
    </row>
    <row r="58" spans="1:57" ht="24.95" customHeight="1">
      <c r="A58" s="54">
        <v>59</v>
      </c>
      <c r="B58" s="55">
        <v>403450308</v>
      </c>
      <c r="C58" s="56" t="s">
        <v>233</v>
      </c>
      <c r="D58" s="57"/>
      <c r="E58" s="55" t="s">
        <v>156</v>
      </c>
      <c r="F58" s="58">
        <f>IFERROR(VLOOKUP(B58,AT:AW,4,FALSE),"")</f>
        <v>70</v>
      </c>
      <c r="G58" s="59" t="s">
        <v>64</v>
      </c>
      <c r="H58" s="59" t="s">
        <v>64</v>
      </c>
      <c r="I58" s="59"/>
      <c r="J58" s="59">
        <v>70</v>
      </c>
      <c r="K58" s="60"/>
      <c r="L58" s="60"/>
      <c r="M58" s="60" t="s">
        <v>39</v>
      </c>
      <c r="N58" s="60"/>
      <c r="O58" s="60" t="s">
        <v>55</v>
      </c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1">
        <f>IF(COUNTA(K58:V58)*2/$AF$1&gt;=2,2,COUNTA(K58:V58)*2/$AF$1)</f>
        <v>0.8</v>
      </c>
      <c r="AG58" s="62">
        <f>IF(OR(F58="-",F58="",F58=0),0,IF(F58&gt;=$AG$1,2,F58*2/$AG$1))</f>
        <v>0.46666666666666667</v>
      </c>
      <c r="AH58" s="63"/>
      <c r="AI58" s="63">
        <v>9.8000000000000007</v>
      </c>
      <c r="AJ58" s="57"/>
      <c r="AK58" s="57">
        <f>D58</f>
        <v>0</v>
      </c>
      <c r="AL58" s="64">
        <v>6.166666666666667</v>
      </c>
      <c r="AM58" s="57"/>
      <c r="AN58" s="57" t="str">
        <f t="shared" si="0"/>
        <v/>
      </c>
      <c r="AT58" s="91">
        <v>403450043</v>
      </c>
      <c r="AU58" s="91" t="s">
        <v>234</v>
      </c>
      <c r="AV58" s="91" t="s">
        <v>235</v>
      </c>
      <c r="AW58" s="91">
        <v>270</v>
      </c>
      <c r="BB58" s="11"/>
      <c r="BC58" s="7"/>
      <c r="BD58" s="7"/>
      <c r="BE58" s="7"/>
    </row>
    <row r="59" spans="1:57" ht="24.95" customHeight="1">
      <c r="A59" s="54">
        <v>60</v>
      </c>
      <c r="B59" s="55">
        <v>401438365</v>
      </c>
      <c r="C59" s="56" t="s">
        <v>236</v>
      </c>
      <c r="D59" s="57">
        <v>19</v>
      </c>
      <c r="E59" s="55" t="s">
        <v>156</v>
      </c>
      <c r="F59" s="58">
        <f>IFERROR(VLOOKUP(B59,AT:AW,4,FALSE),"")</f>
        <v>150</v>
      </c>
      <c r="G59" s="59">
        <v>60</v>
      </c>
      <c r="H59" s="59" t="s">
        <v>64</v>
      </c>
      <c r="I59" s="59"/>
      <c r="J59" s="59">
        <v>90</v>
      </c>
      <c r="K59" s="60"/>
      <c r="L59" s="60" t="s">
        <v>53</v>
      </c>
      <c r="M59" s="60" t="s">
        <v>39</v>
      </c>
      <c r="N59" s="60"/>
      <c r="O59" s="60" t="s">
        <v>55</v>
      </c>
      <c r="P59" s="60" t="s">
        <v>56</v>
      </c>
      <c r="Q59" s="60"/>
      <c r="R59" s="60" t="s">
        <v>57</v>
      </c>
      <c r="S59" s="60" t="s">
        <v>40</v>
      </c>
      <c r="T59" s="60" t="s">
        <v>41</v>
      </c>
      <c r="U59" s="60"/>
      <c r="V59" s="60" t="s">
        <v>42</v>
      </c>
      <c r="W59" s="60" t="s">
        <v>237</v>
      </c>
      <c r="X59" s="60"/>
      <c r="Y59" s="60"/>
      <c r="Z59" s="60"/>
      <c r="AA59" s="60"/>
      <c r="AB59" s="60"/>
      <c r="AC59" s="60"/>
      <c r="AD59" s="60"/>
      <c r="AE59" s="60"/>
      <c r="AF59" s="61">
        <f>IF(COUNTA(K59:V59)*2/$AF$1&gt;=2,2,COUNTA(K59:V59)*2/$AF$1)</f>
        <v>2</v>
      </c>
      <c r="AG59" s="62">
        <f>IF(OR(F59="-",F59="",F59=0),0,IF(F59&gt;=$AG$1,2,F59*2/$AG$1))</f>
        <v>1</v>
      </c>
      <c r="AH59" s="63">
        <v>10</v>
      </c>
      <c r="AI59" s="63"/>
      <c r="AJ59" s="57">
        <v>16</v>
      </c>
      <c r="AK59" s="57">
        <f>D59</f>
        <v>19</v>
      </c>
      <c r="AL59" s="64">
        <v>13.4</v>
      </c>
      <c r="AM59" s="57"/>
      <c r="AN59" s="57" t="str">
        <f t="shared" si="0"/>
        <v>err</v>
      </c>
      <c r="AT59" s="94"/>
      <c r="AU59" s="93"/>
      <c r="AV59" s="93"/>
      <c r="AW59" s="95"/>
      <c r="BB59" s="11"/>
      <c r="BC59" s="7"/>
      <c r="BD59" s="7"/>
      <c r="BE59" s="7"/>
    </row>
    <row r="60" spans="1:57" ht="24.95" customHeight="1">
      <c r="A60" s="54">
        <v>61</v>
      </c>
      <c r="B60" s="71"/>
      <c r="C60" s="71"/>
      <c r="D60" s="72"/>
      <c r="E60" s="71"/>
      <c r="F60" s="58" t="str">
        <f>IFERROR(VLOOKUP(B60,AT:AW,4,FALSE),"")</f>
        <v/>
      </c>
      <c r="G60" s="59" t="s">
        <v>48</v>
      </c>
      <c r="H60" s="59" t="s">
        <v>48</v>
      </c>
      <c r="I60" s="59"/>
      <c r="J60" s="73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61">
        <f>IF(COUNTA(K60:V60)*2/$AF$1&gt;=2,2,COUNTA(K60:V60)*2/$AF$1)</f>
        <v>0</v>
      </c>
      <c r="AG60" s="62">
        <f>IF(OR(F60="-",F60="",F60=0),0,IF(F60&gt;=$AG$1,2,F60*2/$AG$1))</f>
        <v>0</v>
      </c>
      <c r="AH60" s="75"/>
      <c r="AI60" s="75"/>
      <c r="AJ60" s="72"/>
      <c r="AK60" s="57">
        <f>D60</f>
        <v>0</v>
      </c>
      <c r="AL60" s="64">
        <v>0</v>
      </c>
      <c r="AM60" s="57"/>
      <c r="AN60" s="57" t="str">
        <f t="shared" si="0"/>
        <v/>
      </c>
      <c r="BB60" s="11"/>
      <c r="BC60" s="7"/>
      <c r="BD60" s="7"/>
      <c r="BE60" s="12"/>
    </row>
    <row r="61" spans="1:57" ht="24.95" customHeight="1">
      <c r="A61" s="54">
        <v>62</v>
      </c>
      <c r="B61" s="55"/>
      <c r="C61" s="56"/>
      <c r="D61" s="57"/>
      <c r="E61" s="55"/>
      <c r="F61" s="58" t="str">
        <f>IFERROR(VLOOKUP(B61,AT:AW,4,FALSE),"")</f>
        <v/>
      </c>
      <c r="G61" s="59" t="s">
        <v>48</v>
      </c>
      <c r="H61" s="59" t="s">
        <v>48</v>
      </c>
      <c r="I61" s="59"/>
      <c r="J61" s="59" t="s">
        <v>48</v>
      </c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1">
        <f>IF(COUNTA(K61:V61)*2/$AF$1&gt;=2,2,COUNTA(K61:V61)*2/$AF$1)</f>
        <v>0</v>
      </c>
      <c r="AG61" s="62">
        <f>IF(OR(F61="-",F61="",F61=0),0,IF(F61&gt;=$AG$1,2,F61*2/$AG$1))</f>
        <v>0</v>
      </c>
      <c r="AH61" s="63"/>
      <c r="AI61" s="63"/>
      <c r="AJ61" s="57"/>
      <c r="AK61" s="57">
        <f>D61</f>
        <v>0</v>
      </c>
      <c r="AL61" s="64">
        <v>0</v>
      </c>
      <c r="AM61" s="57"/>
      <c r="AN61" s="57" t="str">
        <f t="shared" si="0"/>
        <v/>
      </c>
      <c r="AT61" s="93" t="s">
        <v>34</v>
      </c>
      <c r="AU61" s="93" t="s">
        <v>35</v>
      </c>
      <c r="AV61" s="93" t="s">
        <v>5</v>
      </c>
      <c r="AW61" s="93" t="s">
        <v>36</v>
      </c>
      <c r="BB61" s="11"/>
      <c r="BC61" s="7"/>
      <c r="BD61" s="7"/>
      <c r="BE61" s="12"/>
    </row>
    <row r="62" spans="1:57" ht="24.95" customHeight="1">
      <c r="A62" s="54">
        <v>63</v>
      </c>
      <c r="B62" s="55"/>
      <c r="C62" s="56"/>
      <c r="D62" s="57"/>
      <c r="E62" s="55"/>
      <c r="F62" s="58" t="str">
        <f>IFERROR(VLOOKUP(B62,AT:AW,4,FALSE),"")</f>
        <v/>
      </c>
      <c r="G62" s="59" t="s">
        <v>48</v>
      </c>
      <c r="H62" s="59" t="s">
        <v>48</v>
      </c>
      <c r="I62" s="59"/>
      <c r="J62" s="59" t="s">
        <v>48</v>
      </c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1">
        <f>IF(COUNTA(K62:V62)*2/$AF$1&gt;=2,2,COUNTA(K62:V62)*2/$AF$1)</f>
        <v>0</v>
      </c>
      <c r="AG62" s="62">
        <f>IF(OR(F62="-",F62="",F62=0),0,IF(F62&gt;=$AG$1,2,F62*2/$AG$1))</f>
        <v>0</v>
      </c>
      <c r="AH62" s="63"/>
      <c r="AI62" s="63"/>
      <c r="AJ62" s="57"/>
      <c r="AK62" s="57">
        <f>D62</f>
        <v>0</v>
      </c>
      <c r="AL62" s="64">
        <v>0</v>
      </c>
      <c r="AM62" s="57"/>
      <c r="AN62" s="57" t="str">
        <f t="shared" si="0"/>
        <v/>
      </c>
      <c r="AT62" s="94">
        <v>403450076</v>
      </c>
      <c r="AU62" s="93" t="s">
        <v>238</v>
      </c>
      <c r="AV62" s="93" t="s">
        <v>239</v>
      </c>
      <c r="AW62" s="95">
        <v>410</v>
      </c>
      <c r="BB62" s="11"/>
      <c r="BC62" s="7"/>
      <c r="BD62" s="7"/>
      <c r="BE62" s="12"/>
    </row>
    <row r="63" spans="1:57" ht="24.95" customHeight="1">
      <c r="A63" s="54">
        <v>64</v>
      </c>
      <c r="B63" s="55" t="s">
        <v>154</v>
      </c>
      <c r="C63" s="56" t="s">
        <v>155</v>
      </c>
      <c r="D63" s="57"/>
      <c r="E63" s="55" t="s">
        <v>134</v>
      </c>
      <c r="F63" s="58" t="str">
        <f>IFERROR(VLOOKUP(B63,AT:AW,4,FALSE),"")</f>
        <v/>
      </c>
      <c r="G63" s="59" t="s">
        <v>48</v>
      </c>
      <c r="H63" s="59" t="s">
        <v>48</v>
      </c>
      <c r="I63" s="59"/>
      <c r="J63" s="59" t="s">
        <v>48</v>
      </c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1">
        <f>IF(COUNTA(K63:V63)*2/$AF$1&gt;=2,2,COUNTA(K63:V63)*2/$AF$1)</f>
        <v>0</v>
      </c>
      <c r="AG63" s="62">
        <f>IF(OR(F63="-",F63="",F63=0),0,IF(F63&gt;=$AG$1,2,F63*2/$AG$1))</f>
        <v>0</v>
      </c>
      <c r="AH63" s="63"/>
      <c r="AI63" s="63"/>
      <c r="AJ63" s="57"/>
      <c r="AK63" s="57">
        <f>D63</f>
        <v>0</v>
      </c>
      <c r="AL63" s="64">
        <v>0</v>
      </c>
      <c r="AM63" s="57"/>
      <c r="AN63" s="57" t="str">
        <f t="shared" si="0"/>
        <v/>
      </c>
      <c r="AT63" s="94">
        <v>99450233</v>
      </c>
      <c r="AU63" s="93" t="s">
        <v>240</v>
      </c>
      <c r="AV63" s="93" t="s">
        <v>241</v>
      </c>
      <c r="AW63" s="95">
        <v>30</v>
      </c>
      <c r="BB63" s="11"/>
      <c r="BC63" s="7"/>
      <c r="BD63" s="7"/>
      <c r="BE63" s="12"/>
    </row>
    <row r="64" spans="1:57" ht="24.95" customHeight="1">
      <c r="A64" s="54">
        <v>65</v>
      </c>
      <c r="B64" s="55">
        <v>403450076</v>
      </c>
      <c r="C64" s="56" t="s">
        <v>242</v>
      </c>
      <c r="D64" s="57">
        <v>15</v>
      </c>
      <c r="E64" s="55" t="s">
        <v>134</v>
      </c>
      <c r="F64" s="58">
        <f>IFERROR(VLOOKUP(B64,AT:AW,4,FALSE),"")</f>
        <v>410</v>
      </c>
      <c r="G64" s="59">
        <v>65</v>
      </c>
      <c r="H64" s="59">
        <v>100</v>
      </c>
      <c r="I64" s="59">
        <v>100</v>
      </c>
      <c r="J64" s="59">
        <v>45</v>
      </c>
      <c r="K64" s="60"/>
      <c r="L64" s="60"/>
      <c r="M64" s="60" t="s">
        <v>39</v>
      </c>
      <c r="N64" s="60"/>
      <c r="O64" s="60" t="s">
        <v>55</v>
      </c>
      <c r="P64" s="60" t="s">
        <v>56</v>
      </c>
      <c r="Q64" s="60"/>
      <c r="R64" s="60" t="s">
        <v>57</v>
      </c>
      <c r="S64" s="60" t="s">
        <v>40</v>
      </c>
      <c r="T64" s="60" t="s">
        <v>58</v>
      </c>
      <c r="U64" s="60" t="s">
        <v>41</v>
      </c>
      <c r="V64" s="60" t="s">
        <v>42</v>
      </c>
      <c r="W64" s="60" t="s">
        <v>203</v>
      </c>
      <c r="X64" s="60"/>
      <c r="Y64" s="60"/>
      <c r="Z64" s="60"/>
      <c r="AA64" s="60"/>
      <c r="AB64" s="60"/>
      <c r="AC64" s="60"/>
      <c r="AD64" s="60"/>
      <c r="AE64" s="60"/>
      <c r="AF64" s="61">
        <f>IF(COUNTA(K64:V64)*2/$AF$1&gt;=2,2,COUNTA(K64:V64)*2/$AF$1)</f>
        <v>2</v>
      </c>
      <c r="AG64" s="62">
        <f>IF(OR(F64="-",F64="",F64=0),0,IF(F64&gt;=$AG$1,2,F64*2/$AG$1))</f>
        <v>2</v>
      </c>
      <c r="AH64" s="63">
        <v>10</v>
      </c>
      <c r="AI64" s="63">
        <v>9</v>
      </c>
      <c r="AJ64" s="57">
        <v>16.5</v>
      </c>
      <c r="AK64" s="57">
        <f>D64</f>
        <v>15</v>
      </c>
      <c r="AL64" s="64">
        <v>18.149999999999999</v>
      </c>
      <c r="AM64" s="57"/>
      <c r="AN64" s="57" t="str">
        <f t="shared" si="0"/>
        <v/>
      </c>
      <c r="AT64" s="94">
        <v>403450180</v>
      </c>
      <c r="AU64" s="93" t="s">
        <v>243</v>
      </c>
      <c r="AV64" s="93" t="s">
        <v>244</v>
      </c>
      <c r="AW64" s="95">
        <v>185</v>
      </c>
      <c r="BB64" s="11"/>
      <c r="BC64" s="7"/>
      <c r="BD64" s="7"/>
      <c r="BE64" s="12"/>
    </row>
    <row r="65" spans="1:57" ht="24.95" customHeight="1">
      <c r="A65" s="54">
        <v>66</v>
      </c>
      <c r="B65" s="55">
        <v>99450233</v>
      </c>
      <c r="C65" s="56" t="s">
        <v>245</v>
      </c>
      <c r="D65" s="57">
        <v>18</v>
      </c>
      <c r="E65" s="55" t="s">
        <v>134</v>
      </c>
      <c r="F65" s="58">
        <f>IFERROR(VLOOKUP(B65,AT:AW,4,FALSE),"")</f>
        <v>30</v>
      </c>
      <c r="G65" s="59">
        <v>0</v>
      </c>
      <c r="H65" s="59" t="s">
        <v>64</v>
      </c>
      <c r="I65" s="59"/>
      <c r="J65" s="59">
        <v>30</v>
      </c>
      <c r="K65" s="60"/>
      <c r="L65" s="60"/>
      <c r="M65" s="60"/>
      <c r="N65" s="60"/>
      <c r="O65" s="60" t="s">
        <v>55</v>
      </c>
      <c r="P65" s="60" t="s">
        <v>56</v>
      </c>
      <c r="Q65" s="60"/>
      <c r="R65" s="60"/>
      <c r="S65" s="60" t="s">
        <v>40</v>
      </c>
      <c r="T65" s="60" t="s">
        <v>58</v>
      </c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1">
        <f>IF(COUNTA(K65:V65)*2/$AF$1&gt;=2,2,COUNTA(K65:V65)*2/$AF$1)</f>
        <v>1.6</v>
      </c>
      <c r="AG65" s="62">
        <f>IF(OR(F65="-",F65="",F65=0),0,IF(F65&gt;=$AG$1,2,F65*2/$AG$1))</f>
        <v>0.2</v>
      </c>
      <c r="AH65" s="63">
        <v>8.5</v>
      </c>
      <c r="AI65" s="63">
        <v>10</v>
      </c>
      <c r="AJ65" s="57">
        <v>7</v>
      </c>
      <c r="AK65" s="57">
        <f>D65</f>
        <v>18</v>
      </c>
      <c r="AL65" s="64">
        <v>15.350000000000001</v>
      </c>
      <c r="AM65" s="57"/>
      <c r="AN65" s="57" t="str">
        <f t="shared" si="0"/>
        <v/>
      </c>
      <c r="AT65" s="94">
        <v>99450321</v>
      </c>
      <c r="AU65" s="93" t="s">
        <v>246</v>
      </c>
      <c r="AV65" s="93" t="s">
        <v>247</v>
      </c>
      <c r="AW65" s="93" t="s">
        <v>64</v>
      </c>
      <c r="BB65" s="11"/>
      <c r="BC65" s="7"/>
      <c r="BD65" s="7"/>
      <c r="BE65" s="12"/>
    </row>
    <row r="66" spans="1:57" ht="24.95" customHeight="1">
      <c r="A66" s="54">
        <v>67</v>
      </c>
      <c r="B66" s="55">
        <v>403450180</v>
      </c>
      <c r="C66" s="56" t="s">
        <v>248</v>
      </c>
      <c r="D66" s="57">
        <v>17</v>
      </c>
      <c r="E66" s="55" t="s">
        <v>134</v>
      </c>
      <c r="F66" s="58">
        <f>IFERROR(VLOOKUP(B66,AT:AW,4,FALSE),"")</f>
        <v>185</v>
      </c>
      <c r="G66" s="59">
        <v>90</v>
      </c>
      <c r="H66" s="59" t="s">
        <v>64</v>
      </c>
      <c r="I66" s="59"/>
      <c r="J66" s="59">
        <v>95</v>
      </c>
      <c r="K66" s="60"/>
      <c r="L66" s="60" t="s">
        <v>53</v>
      </c>
      <c r="M66" s="60" t="s">
        <v>39</v>
      </c>
      <c r="N66" s="60"/>
      <c r="O66" s="60" t="s">
        <v>55</v>
      </c>
      <c r="P66" s="60" t="s">
        <v>56</v>
      </c>
      <c r="Q66" s="60"/>
      <c r="R66" s="60" t="s">
        <v>57</v>
      </c>
      <c r="S66" s="60" t="s">
        <v>40</v>
      </c>
      <c r="T66" s="60" t="s">
        <v>58</v>
      </c>
      <c r="U66" s="60" t="s">
        <v>41</v>
      </c>
      <c r="V66" s="60" t="s">
        <v>42</v>
      </c>
      <c r="W66" s="60" t="s">
        <v>176</v>
      </c>
      <c r="X66" s="60"/>
      <c r="Y66" s="60"/>
      <c r="Z66" s="60"/>
      <c r="AA66" s="60"/>
      <c r="AB66" s="60"/>
      <c r="AC66" s="60"/>
      <c r="AD66" s="60"/>
      <c r="AE66" s="60"/>
      <c r="AF66" s="61">
        <f>IF(COUNTA(K66:V66)*2/$AF$1&gt;=2,2,COUNTA(K66:V66)*2/$AF$1)</f>
        <v>2</v>
      </c>
      <c r="AG66" s="62">
        <f>IF(OR(F66="-",F66="",F66=0),0,IF(F66&gt;=$AG$1,2,F66*2/$AG$1))</f>
        <v>1.2333333333333334</v>
      </c>
      <c r="AH66" s="63">
        <v>9.5</v>
      </c>
      <c r="AI66" s="63">
        <v>10</v>
      </c>
      <c r="AJ66" s="57">
        <v>12.5</v>
      </c>
      <c r="AK66" s="57">
        <f>D66</f>
        <v>17</v>
      </c>
      <c r="AL66" s="64">
        <v>17.633333333333333</v>
      </c>
      <c r="AM66" s="57"/>
      <c r="AN66" s="57" t="str">
        <f t="shared" si="0"/>
        <v/>
      </c>
      <c r="AT66" s="94">
        <v>403450092</v>
      </c>
      <c r="AU66" s="93" t="s">
        <v>249</v>
      </c>
      <c r="AV66" s="93" t="s">
        <v>250</v>
      </c>
      <c r="AW66" s="93" t="s">
        <v>64</v>
      </c>
      <c r="BB66" s="11"/>
      <c r="BC66" s="7"/>
      <c r="BD66" s="7"/>
      <c r="BE66" s="7"/>
    </row>
    <row r="67" spans="1:57" ht="24.95" customHeight="1">
      <c r="A67" s="54">
        <v>68</v>
      </c>
      <c r="B67" s="55">
        <v>99450321</v>
      </c>
      <c r="C67" s="56" t="s">
        <v>251</v>
      </c>
      <c r="D67" s="57">
        <v>14</v>
      </c>
      <c r="E67" s="55" t="s">
        <v>134</v>
      </c>
      <c r="F67" s="58" t="str">
        <f>IFERROR(VLOOKUP(B67,AT:AW,4,FALSE),"")</f>
        <v>-</v>
      </c>
      <c r="G67" s="59" t="s">
        <v>64</v>
      </c>
      <c r="H67" s="59" t="s">
        <v>64</v>
      </c>
      <c r="I67" s="59"/>
      <c r="J67" s="59"/>
      <c r="K67" s="60"/>
      <c r="L67" s="60"/>
      <c r="M67" s="60" t="s">
        <v>39</v>
      </c>
      <c r="N67" s="60"/>
      <c r="O67" s="60" t="s">
        <v>55</v>
      </c>
      <c r="P67" s="60"/>
      <c r="Q67" s="60"/>
      <c r="R67" s="60" t="s">
        <v>57</v>
      </c>
      <c r="S67" s="60" t="s">
        <v>40</v>
      </c>
      <c r="T67" s="60" t="s">
        <v>58</v>
      </c>
      <c r="U67" s="60"/>
      <c r="V67" s="60" t="s">
        <v>42</v>
      </c>
      <c r="W67" s="60" t="s">
        <v>252</v>
      </c>
      <c r="X67" s="60"/>
      <c r="Y67" s="60"/>
      <c r="Z67" s="60"/>
      <c r="AA67" s="60"/>
      <c r="AB67" s="60"/>
      <c r="AC67" s="60"/>
      <c r="AD67" s="60"/>
      <c r="AE67" s="60"/>
      <c r="AF67" s="61">
        <f>IF(COUNTA(K67:V67)*2/$AF$1&gt;=2,2,COUNTA(K67:V67)*2/$AF$1)</f>
        <v>2</v>
      </c>
      <c r="AG67" s="62">
        <f>IF(OR(F67="-",F67="",F67=0),0,IF(F67&gt;=$AG$1,2,F67*2/$AG$1))</f>
        <v>0</v>
      </c>
      <c r="AH67" s="63">
        <v>10</v>
      </c>
      <c r="AI67" s="63">
        <v>10</v>
      </c>
      <c r="AJ67" s="57">
        <v>16.5</v>
      </c>
      <c r="AK67" s="57">
        <f>D67</f>
        <v>14</v>
      </c>
      <c r="AL67" s="64">
        <v>16.45</v>
      </c>
      <c r="AM67" s="57"/>
      <c r="AN67" s="57" t="str">
        <f t="shared" si="0"/>
        <v/>
      </c>
      <c r="AT67" s="94">
        <v>403450123</v>
      </c>
      <c r="AU67" s="93" t="s">
        <v>253</v>
      </c>
      <c r="AV67" s="93" t="s">
        <v>254</v>
      </c>
      <c r="AW67" s="95">
        <v>70</v>
      </c>
      <c r="BB67" s="11"/>
      <c r="BC67" s="7"/>
      <c r="BD67" s="7"/>
      <c r="BE67" s="7"/>
    </row>
    <row r="68" spans="1:57" ht="24.95" customHeight="1">
      <c r="A68" s="54">
        <v>69</v>
      </c>
      <c r="B68" s="55">
        <v>403450092</v>
      </c>
      <c r="C68" s="56" t="s">
        <v>255</v>
      </c>
      <c r="D68" s="57"/>
      <c r="E68" s="55" t="s">
        <v>134</v>
      </c>
      <c r="F68" s="58" t="str">
        <f>IFERROR(VLOOKUP(B68,AT:AW,4,FALSE),"")</f>
        <v>-</v>
      </c>
      <c r="G68" s="59" t="s">
        <v>64</v>
      </c>
      <c r="H68" s="59" t="s">
        <v>64</v>
      </c>
      <c r="I68" s="59"/>
      <c r="J68" s="59"/>
      <c r="K68" s="60"/>
      <c r="L68" s="60"/>
      <c r="M68" s="60" t="s">
        <v>39</v>
      </c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1">
        <f>IF(COUNTA(K68:V68)*2/$AF$1&gt;=2,2,COUNTA(K68:V68)*2/$AF$1)</f>
        <v>0.4</v>
      </c>
      <c r="AG68" s="62">
        <f>IF(OR(F68="-",F68="",F68=0),0,IF(F68&gt;=$AG$1,2,F68*2/$AG$1))</f>
        <v>0</v>
      </c>
      <c r="AH68" s="63"/>
      <c r="AI68" s="63"/>
      <c r="AJ68" s="57"/>
      <c r="AK68" s="57">
        <f>D68</f>
        <v>0</v>
      </c>
      <c r="AL68" s="64">
        <v>0.4</v>
      </c>
      <c r="AM68" s="57"/>
      <c r="AN68" s="57" t="str">
        <f t="shared" ref="AN68:AN131" si="1">IF(AND(AK68&lt;&gt;0,OR(AI68="",AH68="")),"err","")</f>
        <v/>
      </c>
      <c r="AT68" s="94">
        <v>403207461</v>
      </c>
      <c r="AU68" s="93" t="s">
        <v>256</v>
      </c>
      <c r="AV68" s="93" t="s">
        <v>257</v>
      </c>
      <c r="AW68" s="95">
        <v>105</v>
      </c>
      <c r="BB68" s="11"/>
      <c r="BC68" s="7"/>
      <c r="BD68" s="7"/>
      <c r="BE68" s="12"/>
    </row>
    <row r="69" spans="1:57" ht="24.95" customHeight="1">
      <c r="A69" s="54">
        <v>70</v>
      </c>
      <c r="B69" s="55">
        <v>403450123</v>
      </c>
      <c r="C69" s="56" t="s">
        <v>258</v>
      </c>
      <c r="D69" s="57">
        <v>17</v>
      </c>
      <c r="E69" s="55" t="s">
        <v>134</v>
      </c>
      <c r="F69" s="58">
        <f>IFERROR(VLOOKUP(B69,AT:AW,4,FALSE),"")</f>
        <v>70</v>
      </c>
      <c r="G69" s="59" t="s">
        <v>64</v>
      </c>
      <c r="H69" s="59" t="s">
        <v>64</v>
      </c>
      <c r="I69" s="59"/>
      <c r="J69" s="59">
        <v>70</v>
      </c>
      <c r="K69" s="60"/>
      <c r="L69" s="60" t="s">
        <v>53</v>
      </c>
      <c r="M69" s="60" t="s">
        <v>39</v>
      </c>
      <c r="N69" s="60"/>
      <c r="O69" s="60" t="s">
        <v>55</v>
      </c>
      <c r="P69" s="60" t="s">
        <v>56</v>
      </c>
      <c r="Q69" s="60"/>
      <c r="R69" s="60" t="s">
        <v>57</v>
      </c>
      <c r="S69" s="60" t="s">
        <v>40</v>
      </c>
      <c r="T69" s="60" t="s">
        <v>58</v>
      </c>
      <c r="U69" s="60"/>
      <c r="V69" s="60" t="s">
        <v>42</v>
      </c>
      <c r="W69" s="60" t="s">
        <v>176</v>
      </c>
      <c r="X69" s="60"/>
      <c r="Y69" s="60"/>
      <c r="Z69" s="60"/>
      <c r="AA69" s="60"/>
      <c r="AB69" s="60"/>
      <c r="AC69" s="60"/>
      <c r="AD69" s="60"/>
      <c r="AE69" s="60"/>
      <c r="AF69" s="61">
        <f>IF(COUNTA(K69:V69)*2/$AF$1&gt;=2,2,COUNTA(K69:V69)*2/$AF$1)</f>
        <v>2</v>
      </c>
      <c r="AG69" s="62">
        <f>IF(OR(F69="-",F69="",F69=0),0,IF(F69&gt;=$AG$1,2,F69*2/$AG$1))</f>
        <v>0.46666666666666667</v>
      </c>
      <c r="AH69" s="63">
        <v>10</v>
      </c>
      <c r="AI69" s="63">
        <v>10</v>
      </c>
      <c r="AJ69" s="57">
        <v>16</v>
      </c>
      <c r="AK69" s="57">
        <f>D69</f>
        <v>17</v>
      </c>
      <c r="AL69" s="64">
        <v>17.466666666666669</v>
      </c>
      <c r="AM69" s="57"/>
      <c r="AN69" s="57" t="str">
        <f t="shared" si="1"/>
        <v/>
      </c>
      <c r="AT69" s="94">
        <v>403450068</v>
      </c>
      <c r="AU69" s="93" t="s">
        <v>78</v>
      </c>
      <c r="AV69" s="93" t="s">
        <v>259</v>
      </c>
      <c r="AW69" s="95">
        <v>483</v>
      </c>
      <c r="BB69" s="11"/>
      <c r="BC69" s="7"/>
      <c r="BD69" s="7"/>
      <c r="BE69" s="12"/>
    </row>
    <row r="70" spans="1:57" ht="24.95" customHeight="1">
      <c r="A70" s="54">
        <v>71</v>
      </c>
      <c r="B70" s="55">
        <v>403209227</v>
      </c>
      <c r="C70" s="56" t="s">
        <v>260</v>
      </c>
      <c r="D70" s="57">
        <v>19</v>
      </c>
      <c r="E70" s="55" t="s">
        <v>134</v>
      </c>
      <c r="F70" s="58">
        <f>IFERROR(VLOOKUP(B70,AT:AW,4,FALSE),"")</f>
        <v>363</v>
      </c>
      <c r="G70" s="59">
        <v>90</v>
      </c>
      <c r="H70" s="59">
        <v>100</v>
      </c>
      <c r="I70" s="59">
        <v>70</v>
      </c>
      <c r="J70" s="59">
        <v>3</v>
      </c>
      <c r="K70" s="60"/>
      <c r="L70" s="60"/>
      <c r="M70" s="60"/>
      <c r="N70" s="60"/>
      <c r="O70" s="60"/>
      <c r="P70" s="60"/>
      <c r="Q70" s="60"/>
      <c r="R70" s="60" t="s">
        <v>57</v>
      </c>
      <c r="S70" s="60" t="s">
        <v>40</v>
      </c>
      <c r="T70" s="60" t="s">
        <v>58</v>
      </c>
      <c r="U70" s="60" t="s">
        <v>41</v>
      </c>
      <c r="V70" s="60" t="s">
        <v>42</v>
      </c>
      <c r="W70" s="60"/>
      <c r="X70" s="60"/>
      <c r="Y70" s="60"/>
      <c r="Z70" s="60"/>
      <c r="AA70" s="60"/>
      <c r="AB70" s="60"/>
      <c r="AC70" s="60"/>
      <c r="AD70" s="60"/>
      <c r="AE70" s="60"/>
      <c r="AF70" s="61">
        <f>IF(COUNTA(K70:V70)*2/$AF$1&gt;=2,2,COUNTA(K70:V70)*2/$AF$1)</f>
        <v>2</v>
      </c>
      <c r="AG70" s="62">
        <f>IF(OR(F70="-",F70="",F70=0),0,IF(F70&gt;=$AG$1,2,F70*2/$AG$1))</f>
        <v>2</v>
      </c>
      <c r="AH70" s="63">
        <v>10</v>
      </c>
      <c r="AI70" s="63">
        <v>9.1999999999999993</v>
      </c>
      <c r="AJ70" s="57">
        <v>14.5</v>
      </c>
      <c r="AK70" s="57">
        <f>D70</f>
        <v>19</v>
      </c>
      <c r="AL70" s="64">
        <v>18.850000000000001</v>
      </c>
      <c r="AM70" s="57"/>
      <c r="AN70" s="57" t="str">
        <f t="shared" si="1"/>
        <v/>
      </c>
      <c r="AT70" s="94">
        <v>403208682</v>
      </c>
      <c r="AU70" s="93" t="s">
        <v>261</v>
      </c>
      <c r="AV70" s="93" t="s">
        <v>262</v>
      </c>
      <c r="AW70" s="93" t="s">
        <v>64</v>
      </c>
      <c r="BB70" s="11"/>
      <c r="BC70" s="7"/>
      <c r="BD70" s="7"/>
      <c r="BE70" s="7"/>
    </row>
    <row r="71" spans="1:57" ht="24.95" customHeight="1">
      <c r="A71" s="54">
        <v>72</v>
      </c>
      <c r="B71" s="55">
        <v>402450114</v>
      </c>
      <c r="C71" s="56" t="s">
        <v>263</v>
      </c>
      <c r="D71" s="57"/>
      <c r="E71" s="55" t="s">
        <v>134</v>
      </c>
      <c r="F71" s="58">
        <f>IFERROR(VLOOKUP(B71,AT:AW,4,FALSE),"")</f>
        <v>30</v>
      </c>
      <c r="G71" s="59" t="s">
        <v>64</v>
      </c>
      <c r="H71" s="59" t="s">
        <v>64</v>
      </c>
      <c r="I71" s="59"/>
      <c r="J71" s="59">
        <v>30</v>
      </c>
      <c r="K71" s="60"/>
      <c r="L71" s="60" t="s">
        <v>53</v>
      </c>
      <c r="M71" s="60" t="s">
        <v>39</v>
      </c>
      <c r="N71" s="60"/>
      <c r="O71" s="60" t="s">
        <v>55</v>
      </c>
      <c r="P71" s="60" t="s">
        <v>56</v>
      </c>
      <c r="Q71" s="60"/>
      <c r="R71" s="60" t="s">
        <v>57</v>
      </c>
      <c r="S71" s="60" t="s">
        <v>40</v>
      </c>
      <c r="T71" s="60" t="s">
        <v>58</v>
      </c>
      <c r="U71" s="60" t="s">
        <v>41</v>
      </c>
      <c r="V71" s="60"/>
      <c r="W71" s="60" t="s">
        <v>264</v>
      </c>
      <c r="X71" s="60"/>
      <c r="Y71" s="60"/>
      <c r="Z71" s="60"/>
      <c r="AA71" s="60"/>
      <c r="AB71" s="60"/>
      <c r="AC71" s="60"/>
      <c r="AD71" s="60"/>
      <c r="AE71" s="60"/>
      <c r="AF71" s="61">
        <f>IF(COUNTA(K71:V71)*2/$AF$1&gt;=2,2,COUNTA(K71:V71)*2/$AF$1)</f>
        <v>2</v>
      </c>
      <c r="AG71" s="62">
        <f>IF(OR(F71="-",F71="",F71=0),0,IF(F71&gt;=$AG$1,2,F71*2/$AG$1))</f>
        <v>0.2</v>
      </c>
      <c r="AH71" s="63">
        <v>10</v>
      </c>
      <c r="AI71" s="63"/>
      <c r="AJ71" s="57">
        <v>17</v>
      </c>
      <c r="AK71" s="57">
        <f>D71</f>
        <v>0</v>
      </c>
      <c r="AL71" s="64">
        <v>8.9</v>
      </c>
      <c r="AM71" s="57"/>
      <c r="AN71" s="57" t="str">
        <f t="shared" si="1"/>
        <v/>
      </c>
      <c r="AT71" s="94">
        <v>403209034</v>
      </c>
      <c r="AU71" s="93" t="s">
        <v>265</v>
      </c>
      <c r="AV71" s="93" t="s">
        <v>266</v>
      </c>
      <c r="AW71" s="95">
        <v>380</v>
      </c>
      <c r="BB71" s="11"/>
      <c r="BC71" s="7"/>
      <c r="BD71" s="7"/>
      <c r="BE71" s="7"/>
    </row>
    <row r="72" spans="1:57" ht="24.95" customHeight="1">
      <c r="A72" s="54">
        <v>73</v>
      </c>
      <c r="B72" s="55">
        <v>403207461</v>
      </c>
      <c r="C72" s="56" t="s">
        <v>267</v>
      </c>
      <c r="D72" s="57"/>
      <c r="E72" s="55" t="s">
        <v>134</v>
      </c>
      <c r="F72" s="58">
        <f>IFERROR(VLOOKUP(B72,AT:AW,4,FALSE),"")</f>
        <v>105</v>
      </c>
      <c r="G72" s="59" t="s">
        <v>64</v>
      </c>
      <c r="H72" s="59" t="s">
        <v>64</v>
      </c>
      <c r="I72" s="59"/>
      <c r="J72" s="59">
        <v>5</v>
      </c>
      <c r="K72" s="60"/>
      <c r="L72" s="60"/>
      <c r="M72" s="60"/>
      <c r="N72" s="60"/>
      <c r="O72" s="60" t="s">
        <v>55</v>
      </c>
      <c r="P72" s="60"/>
      <c r="Q72" s="60"/>
      <c r="R72" s="60" t="s">
        <v>57</v>
      </c>
      <c r="S72" s="60" t="s">
        <v>40</v>
      </c>
      <c r="T72" s="60" t="s">
        <v>58</v>
      </c>
      <c r="U72" s="60" t="s">
        <v>41</v>
      </c>
      <c r="V72" s="60" t="s">
        <v>42</v>
      </c>
      <c r="W72" s="60" t="s">
        <v>252</v>
      </c>
      <c r="X72" s="60"/>
      <c r="Y72" s="60"/>
      <c r="Z72" s="60"/>
      <c r="AA72" s="60"/>
      <c r="AB72" s="60"/>
      <c r="AC72" s="60"/>
      <c r="AD72" s="60"/>
      <c r="AE72" s="60"/>
      <c r="AF72" s="61">
        <f>IF(COUNTA(K72:V72)*2/$AF$1&gt;=2,2,COUNTA(K72:V72)*2/$AF$1)</f>
        <v>2</v>
      </c>
      <c r="AG72" s="62">
        <f>IF(OR(F72="-",F72="",F72=0),0,IF(F72&gt;=$AG$1,2,F72*2/$AG$1))</f>
        <v>0.7</v>
      </c>
      <c r="AH72" s="63">
        <v>9.5</v>
      </c>
      <c r="AI72" s="63"/>
      <c r="AJ72" s="57">
        <v>18.5</v>
      </c>
      <c r="AK72" s="57">
        <f>D72</f>
        <v>0</v>
      </c>
      <c r="AL72" s="64">
        <v>9.3000000000000007</v>
      </c>
      <c r="AM72" s="57"/>
      <c r="AN72" s="57" t="str">
        <f t="shared" si="1"/>
        <v/>
      </c>
      <c r="AT72" s="94">
        <v>403450156</v>
      </c>
      <c r="AU72" s="93" t="s">
        <v>268</v>
      </c>
      <c r="AV72" s="93" t="s">
        <v>269</v>
      </c>
      <c r="AW72" s="95">
        <v>188</v>
      </c>
      <c r="BB72" s="11"/>
      <c r="BC72" s="7"/>
      <c r="BD72" s="7"/>
      <c r="BE72" s="12"/>
    </row>
    <row r="73" spans="1:57" ht="24.95" customHeight="1">
      <c r="A73" s="54">
        <v>74</v>
      </c>
      <c r="B73" s="55">
        <v>403450068</v>
      </c>
      <c r="C73" s="56" t="s">
        <v>270</v>
      </c>
      <c r="D73" s="57">
        <v>19</v>
      </c>
      <c r="E73" s="55" t="s">
        <v>134</v>
      </c>
      <c r="F73" s="58">
        <f>IFERROR(VLOOKUP(B73,AT:AW,4,FALSE),"")</f>
        <v>483</v>
      </c>
      <c r="G73" s="59">
        <v>90</v>
      </c>
      <c r="H73" s="59">
        <v>95</v>
      </c>
      <c r="I73" s="59">
        <v>100</v>
      </c>
      <c r="J73" s="59">
        <v>98</v>
      </c>
      <c r="K73" s="60"/>
      <c r="L73" s="60" t="s">
        <v>53</v>
      </c>
      <c r="M73" s="60" t="s">
        <v>39</v>
      </c>
      <c r="N73" s="60"/>
      <c r="O73" s="60" t="s">
        <v>55</v>
      </c>
      <c r="P73" s="60" t="s">
        <v>56</v>
      </c>
      <c r="Q73" s="60"/>
      <c r="R73" s="60" t="s">
        <v>57</v>
      </c>
      <c r="S73" s="60" t="s">
        <v>40</v>
      </c>
      <c r="T73" s="60" t="s">
        <v>58</v>
      </c>
      <c r="U73" s="60" t="s">
        <v>41</v>
      </c>
      <c r="V73" s="60" t="s">
        <v>42</v>
      </c>
      <c r="W73" s="60"/>
      <c r="X73" s="60"/>
      <c r="Y73" s="60"/>
      <c r="Z73" s="60"/>
      <c r="AA73" s="60"/>
      <c r="AB73" s="60"/>
      <c r="AC73" s="60"/>
      <c r="AD73" s="60"/>
      <c r="AE73" s="60"/>
      <c r="AF73" s="61">
        <f>IF(COUNTA(K73:V73)*2/$AF$1&gt;=2,2,COUNTA(K73:V73)*2/$AF$1)</f>
        <v>2</v>
      </c>
      <c r="AG73" s="62">
        <f>IF(OR(F73="-",F73="",F73=0),0,IF(F73&gt;=$AG$1,2,F73*2/$AG$1))</f>
        <v>2</v>
      </c>
      <c r="AH73" s="63">
        <v>10</v>
      </c>
      <c r="AI73" s="63">
        <v>10</v>
      </c>
      <c r="AJ73" s="57">
        <v>20</v>
      </c>
      <c r="AK73" s="57">
        <f>D73</f>
        <v>19</v>
      </c>
      <c r="AL73" s="64">
        <v>19.8</v>
      </c>
      <c r="AM73" s="57"/>
      <c r="AN73" s="57" t="str">
        <f t="shared" si="1"/>
        <v/>
      </c>
      <c r="AT73" s="94">
        <v>403450084</v>
      </c>
      <c r="AU73" s="93" t="s">
        <v>271</v>
      </c>
      <c r="AV73" s="93" t="s">
        <v>272</v>
      </c>
      <c r="AW73" s="95">
        <v>486</v>
      </c>
      <c r="BB73" s="11"/>
      <c r="BC73" s="7"/>
      <c r="BD73" s="7"/>
      <c r="BE73" s="7"/>
    </row>
    <row r="74" spans="1:57" ht="24.95" customHeight="1">
      <c r="A74" s="54">
        <v>75</v>
      </c>
      <c r="B74" s="55">
        <v>403470497</v>
      </c>
      <c r="C74" s="56" t="s">
        <v>273</v>
      </c>
      <c r="D74" s="57">
        <v>19</v>
      </c>
      <c r="E74" s="55" t="s">
        <v>134</v>
      </c>
      <c r="F74" s="58">
        <f>IFERROR(VLOOKUP(B74,AT:AW,4,FALSE),"")</f>
        <v>200</v>
      </c>
      <c r="G74" s="59" t="s">
        <v>64</v>
      </c>
      <c r="H74" s="59" t="s">
        <v>64</v>
      </c>
      <c r="I74" s="59">
        <v>100</v>
      </c>
      <c r="J74" s="59" t="s">
        <v>64</v>
      </c>
      <c r="K74" s="60"/>
      <c r="L74" s="60" t="s">
        <v>53</v>
      </c>
      <c r="M74" s="60"/>
      <c r="N74" s="60"/>
      <c r="O74" s="60"/>
      <c r="P74" s="60"/>
      <c r="Q74" s="60"/>
      <c r="R74" s="60" t="s">
        <v>57</v>
      </c>
      <c r="S74" s="60" t="s">
        <v>40</v>
      </c>
      <c r="T74" s="60" t="s">
        <v>58</v>
      </c>
      <c r="U74" s="60"/>
      <c r="V74" s="60" t="s">
        <v>42</v>
      </c>
      <c r="W74" s="60" t="s">
        <v>274</v>
      </c>
      <c r="X74" s="60"/>
      <c r="Y74" s="60"/>
      <c r="Z74" s="60"/>
      <c r="AA74" s="60"/>
      <c r="AB74" s="60"/>
      <c r="AC74" s="60"/>
      <c r="AD74" s="60"/>
      <c r="AE74" s="60"/>
      <c r="AF74" s="61">
        <f>IF(COUNTA(K74:V74)*2/$AF$1&gt;=2,2,COUNTA(K74:V74)*2/$AF$1)</f>
        <v>2</v>
      </c>
      <c r="AG74" s="62">
        <f>IF(OR(F74="-",F74="",F74=0),0,IF(F74&gt;=$AG$1,2,F74*2/$AG$1))</f>
        <v>1.3333333333333333</v>
      </c>
      <c r="AH74" s="63"/>
      <c r="AI74" s="63">
        <v>8.5</v>
      </c>
      <c r="AJ74" s="57">
        <v>19.5</v>
      </c>
      <c r="AK74" s="57">
        <f>D74</f>
        <v>19</v>
      </c>
      <c r="AL74" s="64">
        <v>13.333333333333332</v>
      </c>
      <c r="AM74" s="57"/>
      <c r="AN74" s="57" t="str">
        <f t="shared" si="1"/>
        <v>err</v>
      </c>
      <c r="AT74" s="94">
        <v>403403035</v>
      </c>
      <c r="AU74" s="93" t="s">
        <v>275</v>
      </c>
      <c r="AV74" s="93" t="s">
        <v>276</v>
      </c>
      <c r="AW74" s="95">
        <v>180</v>
      </c>
      <c r="BB74" s="11"/>
      <c r="BC74" s="7"/>
      <c r="BD74" s="7"/>
      <c r="BE74" s="7"/>
    </row>
    <row r="75" spans="1:57" ht="24.95" customHeight="1">
      <c r="A75" s="54">
        <v>76</v>
      </c>
      <c r="B75" s="55">
        <v>403209034</v>
      </c>
      <c r="C75" s="56" t="s">
        <v>277</v>
      </c>
      <c r="D75" s="57">
        <v>18</v>
      </c>
      <c r="E75" s="55" t="s">
        <v>134</v>
      </c>
      <c r="F75" s="58">
        <f>IFERROR(VLOOKUP(B75,AT:AW,4,FALSE),"")</f>
        <v>380</v>
      </c>
      <c r="G75" s="59">
        <v>90</v>
      </c>
      <c r="H75" s="59">
        <v>100</v>
      </c>
      <c r="I75" s="59"/>
      <c r="J75" s="59">
        <v>90</v>
      </c>
      <c r="K75" s="60"/>
      <c r="L75" s="60"/>
      <c r="M75" s="60" t="s">
        <v>39</v>
      </c>
      <c r="N75" s="60"/>
      <c r="O75" s="60" t="s">
        <v>55</v>
      </c>
      <c r="P75" s="60" t="s">
        <v>56</v>
      </c>
      <c r="Q75" s="60"/>
      <c r="R75" s="60" t="s">
        <v>57</v>
      </c>
      <c r="S75" s="60" t="s">
        <v>40</v>
      </c>
      <c r="T75" s="60" t="s">
        <v>58</v>
      </c>
      <c r="U75" s="60" t="s">
        <v>41</v>
      </c>
      <c r="V75" s="60"/>
      <c r="W75" s="60" t="s">
        <v>264</v>
      </c>
      <c r="X75" s="60"/>
      <c r="Y75" s="60"/>
      <c r="Z75" s="60"/>
      <c r="AA75" s="60"/>
      <c r="AB75" s="60"/>
      <c r="AC75" s="60"/>
      <c r="AD75" s="60"/>
      <c r="AE75" s="60"/>
      <c r="AF75" s="61">
        <f>IF(COUNTA(K75:V75)*2/$AF$1&gt;=2,2,COUNTA(K75:V75)*2/$AF$1)</f>
        <v>2</v>
      </c>
      <c r="AG75" s="62">
        <f>IF(OR(F75="-",F75="",F75=0),0,IF(F75&gt;=$AG$1,2,F75*2/$AG$1))</f>
        <v>2</v>
      </c>
      <c r="AH75" s="63">
        <v>10</v>
      </c>
      <c r="AI75" s="63">
        <v>9.8000000000000007</v>
      </c>
      <c r="AJ75" s="57">
        <v>18.5</v>
      </c>
      <c r="AK75" s="57">
        <f>D75</f>
        <v>18</v>
      </c>
      <c r="AL75" s="64">
        <v>19.350000000000001</v>
      </c>
      <c r="AM75" s="57"/>
      <c r="AN75" s="57" t="str">
        <f t="shared" si="1"/>
        <v/>
      </c>
      <c r="AT75" s="94">
        <v>402450018</v>
      </c>
      <c r="AU75" s="93" t="s">
        <v>278</v>
      </c>
      <c r="AV75" s="93" t="s">
        <v>104</v>
      </c>
      <c r="AW75" s="95">
        <v>105</v>
      </c>
      <c r="BB75" s="11"/>
      <c r="BC75" s="7"/>
      <c r="BD75" s="7"/>
      <c r="BE75" s="7"/>
    </row>
    <row r="76" spans="1:57" ht="24.95" customHeight="1">
      <c r="A76" s="54">
        <v>77</v>
      </c>
      <c r="B76" s="55">
        <v>403450357</v>
      </c>
      <c r="C76" s="56" t="s">
        <v>279</v>
      </c>
      <c r="D76" s="57">
        <v>13</v>
      </c>
      <c r="E76" s="55" t="s">
        <v>156</v>
      </c>
      <c r="F76" s="58">
        <f>IFERROR(VLOOKUP(B76,AT:AW,4,FALSE),"")</f>
        <v>70</v>
      </c>
      <c r="G76" s="59" t="s">
        <v>64</v>
      </c>
      <c r="H76" s="59" t="s">
        <v>64</v>
      </c>
      <c r="I76" s="59"/>
      <c r="J76" s="59">
        <v>70</v>
      </c>
      <c r="K76" s="60"/>
      <c r="L76" s="60"/>
      <c r="M76" s="60"/>
      <c r="N76" s="60"/>
      <c r="O76" s="60" t="s">
        <v>55</v>
      </c>
      <c r="P76" s="60"/>
      <c r="Q76" s="60"/>
      <c r="R76" s="60" t="s">
        <v>57</v>
      </c>
      <c r="S76" s="60" t="s">
        <v>40</v>
      </c>
      <c r="T76" s="60" t="s">
        <v>58</v>
      </c>
      <c r="U76" s="60"/>
      <c r="V76" s="60"/>
      <c r="W76" s="60" t="s">
        <v>280</v>
      </c>
      <c r="X76" s="60"/>
      <c r="Y76" s="60"/>
      <c r="Z76" s="60"/>
      <c r="AA76" s="60"/>
      <c r="AB76" s="60"/>
      <c r="AC76" s="60"/>
      <c r="AD76" s="60"/>
      <c r="AE76" s="60"/>
      <c r="AF76" s="61">
        <f>IF(COUNTA(K76:V76)*2/$AF$1&gt;=2,2,COUNTA(K76:V76)*2/$AF$1)</f>
        <v>1.6</v>
      </c>
      <c r="AG76" s="62">
        <f>IF(OR(F76="-",F76="",F76=0),0,IF(F76&gt;=$AG$1,2,F76*2/$AG$1))</f>
        <v>0.46666666666666667</v>
      </c>
      <c r="AH76" s="63">
        <v>9.9</v>
      </c>
      <c r="AI76" s="63">
        <v>9.9</v>
      </c>
      <c r="AJ76" s="57">
        <v>20</v>
      </c>
      <c r="AK76" s="57">
        <f>D76</f>
        <v>13</v>
      </c>
      <c r="AL76" s="64">
        <v>16.56666666666667</v>
      </c>
      <c r="AM76" s="57"/>
      <c r="AN76" s="57" t="str">
        <f t="shared" si="1"/>
        <v/>
      </c>
      <c r="AT76" s="94">
        <v>403436448</v>
      </c>
      <c r="AU76" s="93" t="s">
        <v>265</v>
      </c>
      <c r="AV76" s="93" t="s">
        <v>281</v>
      </c>
      <c r="AW76" s="93" t="s">
        <v>64</v>
      </c>
      <c r="BB76" s="11"/>
      <c r="BC76" s="7"/>
      <c r="BD76" s="7"/>
      <c r="BE76" s="7"/>
    </row>
    <row r="77" spans="1:57" ht="24.95" customHeight="1">
      <c r="A77" s="54">
        <v>78</v>
      </c>
      <c r="B77" s="55">
        <v>403450156</v>
      </c>
      <c r="C77" s="56" t="s">
        <v>282</v>
      </c>
      <c r="D77" s="57">
        <v>15</v>
      </c>
      <c r="E77" s="55" t="s">
        <v>134</v>
      </c>
      <c r="F77" s="58">
        <f>IFERROR(VLOOKUP(B77,AT:AW,4,FALSE),"")</f>
        <v>188</v>
      </c>
      <c r="G77" s="59">
        <v>90</v>
      </c>
      <c r="H77" s="59" t="s">
        <v>64</v>
      </c>
      <c r="I77" s="59"/>
      <c r="J77" s="59">
        <v>98</v>
      </c>
      <c r="K77" s="60"/>
      <c r="L77" s="60" t="s">
        <v>53</v>
      </c>
      <c r="M77" s="60" t="s">
        <v>39</v>
      </c>
      <c r="N77" s="60"/>
      <c r="O77" s="60"/>
      <c r="P77" s="60"/>
      <c r="Q77" s="60"/>
      <c r="R77" s="60" t="s">
        <v>57</v>
      </c>
      <c r="S77" s="60" t="s">
        <v>40</v>
      </c>
      <c r="T77" s="60" t="s">
        <v>58</v>
      </c>
      <c r="U77" s="60"/>
      <c r="V77" s="60"/>
      <c r="W77" s="60" t="s">
        <v>280</v>
      </c>
      <c r="X77" s="60"/>
      <c r="Y77" s="60"/>
      <c r="Z77" s="60"/>
      <c r="AA77" s="60"/>
      <c r="AB77" s="60"/>
      <c r="AC77" s="60"/>
      <c r="AD77" s="60"/>
      <c r="AE77" s="60"/>
      <c r="AF77" s="61">
        <f>IF(COUNTA(K77:V77)*2/$AF$1&gt;=2,2,COUNTA(K77:V77)*2/$AF$1)</f>
        <v>2</v>
      </c>
      <c r="AG77" s="62">
        <f>IF(OR(F77="-",F77="",F77=0),0,IF(F77&gt;=$AG$1,2,F77*2/$AG$1))</f>
        <v>1.2533333333333334</v>
      </c>
      <c r="AH77" s="63">
        <v>9.9</v>
      </c>
      <c r="AI77" s="63">
        <v>10</v>
      </c>
      <c r="AJ77" s="57">
        <v>18</v>
      </c>
      <c r="AK77" s="57">
        <f>D77</f>
        <v>15</v>
      </c>
      <c r="AL77" s="64">
        <v>18.003333333333334</v>
      </c>
      <c r="AM77" s="57"/>
      <c r="AN77" s="57" t="str">
        <f t="shared" si="1"/>
        <v/>
      </c>
      <c r="AT77" s="94">
        <v>403403076</v>
      </c>
      <c r="AU77" s="93" t="s">
        <v>283</v>
      </c>
      <c r="AV77" s="93" t="s">
        <v>284</v>
      </c>
      <c r="AW77" s="95">
        <v>285</v>
      </c>
      <c r="BB77" s="11"/>
      <c r="BC77" s="7"/>
      <c r="BD77" s="7"/>
      <c r="BE77" s="12"/>
    </row>
    <row r="78" spans="1:57" ht="24.95" customHeight="1">
      <c r="A78" s="54">
        <v>79</v>
      </c>
      <c r="B78" s="55">
        <v>403450084</v>
      </c>
      <c r="C78" s="56" t="s">
        <v>285</v>
      </c>
      <c r="D78" s="57">
        <v>20</v>
      </c>
      <c r="E78" s="55" t="s">
        <v>134</v>
      </c>
      <c r="F78" s="58">
        <f>IFERROR(VLOOKUP(B78,AT:AW,4,FALSE),"")</f>
        <v>486</v>
      </c>
      <c r="G78" s="59">
        <v>90</v>
      </c>
      <c r="H78" s="59">
        <v>98</v>
      </c>
      <c r="I78" s="59">
        <v>100</v>
      </c>
      <c r="J78" s="59">
        <v>98</v>
      </c>
      <c r="K78" s="60"/>
      <c r="L78" s="60" t="s">
        <v>53</v>
      </c>
      <c r="M78" s="60" t="s">
        <v>39</v>
      </c>
      <c r="N78" s="60"/>
      <c r="O78" s="60" t="s">
        <v>55</v>
      </c>
      <c r="P78" s="60" t="s">
        <v>56</v>
      </c>
      <c r="Q78" s="60"/>
      <c r="R78" s="60" t="s">
        <v>57</v>
      </c>
      <c r="S78" s="60" t="s">
        <v>40</v>
      </c>
      <c r="T78" s="60" t="s">
        <v>58</v>
      </c>
      <c r="U78" s="60" t="s">
        <v>41</v>
      </c>
      <c r="V78" s="60" t="s">
        <v>42</v>
      </c>
      <c r="W78" s="60"/>
      <c r="X78" s="60"/>
      <c r="Y78" s="60"/>
      <c r="Z78" s="60"/>
      <c r="AA78" s="60"/>
      <c r="AB78" s="60"/>
      <c r="AC78" s="60"/>
      <c r="AD78" s="60"/>
      <c r="AE78" s="60"/>
      <c r="AF78" s="61">
        <f>IF(COUNTA(K78:V78)*2/$AF$1&gt;=2,2,COUNTA(K78:V78)*2/$AF$1)</f>
        <v>2</v>
      </c>
      <c r="AG78" s="62">
        <f>IF(OR(F78="-",F78="",F78=0),0,IF(F78&gt;=$AG$1,2,F78*2/$AG$1))</f>
        <v>2</v>
      </c>
      <c r="AH78" s="63">
        <v>10</v>
      </c>
      <c r="AI78" s="63">
        <v>10</v>
      </c>
      <c r="AJ78" s="57">
        <v>20</v>
      </c>
      <c r="AK78" s="57">
        <f>D78</f>
        <v>20</v>
      </c>
      <c r="AL78" s="64">
        <v>20</v>
      </c>
      <c r="AM78" s="57"/>
      <c r="AN78" s="57" t="str">
        <f t="shared" si="1"/>
        <v/>
      </c>
      <c r="AT78" s="94">
        <v>403510502</v>
      </c>
      <c r="AU78" s="93" t="s">
        <v>87</v>
      </c>
      <c r="AV78" s="93" t="s">
        <v>286</v>
      </c>
      <c r="AW78" s="95">
        <v>490</v>
      </c>
      <c r="BB78" s="11"/>
      <c r="BC78" s="7"/>
      <c r="BD78" s="7"/>
      <c r="BE78" s="7"/>
    </row>
    <row r="79" spans="1:57" ht="24.95" customHeight="1">
      <c r="A79" s="54">
        <v>80</v>
      </c>
      <c r="B79" s="55">
        <v>403403035</v>
      </c>
      <c r="C79" s="56" t="s">
        <v>287</v>
      </c>
      <c r="D79" s="57">
        <v>16</v>
      </c>
      <c r="E79" s="55" t="s">
        <v>134</v>
      </c>
      <c r="F79" s="58">
        <f>IFERROR(VLOOKUP(B79,AT:AW,4,FALSE),"")</f>
        <v>180</v>
      </c>
      <c r="G79" s="59">
        <v>90</v>
      </c>
      <c r="H79" s="59" t="s">
        <v>64</v>
      </c>
      <c r="I79" s="59"/>
      <c r="J79" s="59">
        <v>90</v>
      </c>
      <c r="K79" s="60"/>
      <c r="L79" s="60"/>
      <c r="M79" s="60"/>
      <c r="N79" s="60"/>
      <c r="O79" s="60" t="s">
        <v>55</v>
      </c>
      <c r="P79" s="60" t="s">
        <v>56</v>
      </c>
      <c r="Q79" s="60"/>
      <c r="R79" s="60"/>
      <c r="S79" s="60"/>
      <c r="T79" s="60"/>
      <c r="U79" s="60" t="s">
        <v>41</v>
      </c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1">
        <f>IF(COUNTA(K79:V79)*2/$AF$1&gt;=2,2,COUNTA(K79:V79)*2/$AF$1)</f>
        <v>1.2</v>
      </c>
      <c r="AG79" s="62">
        <f>IF(OR(F79="-",F79="",F79=0),0,IF(F79&gt;=$AG$1,2,F79*2/$AG$1))</f>
        <v>1.2</v>
      </c>
      <c r="AH79" s="63"/>
      <c r="AI79" s="63"/>
      <c r="AJ79" s="57"/>
      <c r="AK79" s="57">
        <f>D79</f>
        <v>16</v>
      </c>
      <c r="AL79" s="64">
        <v>5.6</v>
      </c>
      <c r="AM79" s="57"/>
      <c r="AN79" s="57" t="str">
        <f t="shared" si="1"/>
        <v>err</v>
      </c>
      <c r="AT79" s="94">
        <v>401451020</v>
      </c>
      <c r="AU79" s="93" t="s">
        <v>288</v>
      </c>
      <c r="AV79" s="93" t="s">
        <v>289</v>
      </c>
      <c r="AW79" s="93" t="s">
        <v>64</v>
      </c>
      <c r="BB79" s="11"/>
      <c r="BC79" s="7"/>
      <c r="BD79" s="7"/>
      <c r="BE79" s="7"/>
    </row>
    <row r="80" spans="1:57" ht="24.95" customHeight="1">
      <c r="A80" s="54">
        <v>81</v>
      </c>
      <c r="B80" s="55">
        <v>402450018</v>
      </c>
      <c r="C80" s="56" t="s">
        <v>290</v>
      </c>
      <c r="D80" s="57"/>
      <c r="E80" s="55" t="s">
        <v>134</v>
      </c>
      <c r="F80" s="58">
        <f>IFERROR(VLOOKUP(B80,AT:AW,4,FALSE),"")</f>
        <v>105</v>
      </c>
      <c r="G80" s="59" t="s">
        <v>64</v>
      </c>
      <c r="H80" s="59" t="s">
        <v>64</v>
      </c>
      <c r="I80" s="59">
        <v>75</v>
      </c>
      <c r="J80" s="59">
        <v>30</v>
      </c>
      <c r="K80" s="60"/>
      <c r="L80" s="60" t="s">
        <v>53</v>
      </c>
      <c r="M80" s="60" t="s">
        <v>39</v>
      </c>
      <c r="N80" s="60"/>
      <c r="O80" s="60" t="s">
        <v>55</v>
      </c>
      <c r="P80" s="60" t="s">
        <v>56</v>
      </c>
      <c r="Q80" s="60"/>
      <c r="R80" s="60" t="s">
        <v>57</v>
      </c>
      <c r="S80" s="60" t="s">
        <v>40</v>
      </c>
      <c r="T80" s="60" t="s">
        <v>58</v>
      </c>
      <c r="U80" s="60" t="s">
        <v>41</v>
      </c>
      <c r="V80" s="60" t="s">
        <v>42</v>
      </c>
      <c r="W80" s="60" t="s">
        <v>280</v>
      </c>
      <c r="X80" s="60"/>
      <c r="Y80" s="60"/>
      <c r="Z80" s="60"/>
      <c r="AA80" s="60"/>
      <c r="AB80" s="60"/>
      <c r="AC80" s="60"/>
      <c r="AD80" s="60"/>
      <c r="AE80" s="60"/>
      <c r="AF80" s="61">
        <f>IF(COUNTA(K80:V80)*2/$AF$1&gt;=2,2,COUNTA(K80:V80)*2/$AF$1)</f>
        <v>2</v>
      </c>
      <c r="AG80" s="62">
        <f>IF(OR(F80="-",F80="",F80=0),0,IF(F80&gt;=$AG$1,2,F80*2/$AG$1))</f>
        <v>0.7</v>
      </c>
      <c r="AH80" s="63">
        <v>8</v>
      </c>
      <c r="AI80" s="63"/>
      <c r="AJ80" s="57">
        <v>14.5</v>
      </c>
      <c r="AK80" s="57">
        <f>D80</f>
        <v>0</v>
      </c>
      <c r="AL80" s="64">
        <v>8.15</v>
      </c>
      <c r="AM80" s="57"/>
      <c r="AN80" s="57" t="str">
        <f t="shared" si="1"/>
        <v/>
      </c>
      <c r="AT80" s="94">
        <v>403470552</v>
      </c>
      <c r="AU80" s="93" t="s">
        <v>78</v>
      </c>
      <c r="AV80" s="93" t="s">
        <v>291</v>
      </c>
      <c r="AW80" s="93" t="s">
        <v>64</v>
      </c>
      <c r="BB80" s="11"/>
      <c r="BC80" s="7"/>
      <c r="BD80" s="7"/>
      <c r="BE80" s="12"/>
    </row>
    <row r="81" spans="1:57" ht="24.95" customHeight="1">
      <c r="A81" s="54">
        <v>82</v>
      </c>
      <c r="B81" s="55">
        <v>403450252</v>
      </c>
      <c r="C81" s="56" t="s">
        <v>292</v>
      </c>
      <c r="D81" s="57">
        <v>17</v>
      </c>
      <c r="E81" s="55" t="s">
        <v>156</v>
      </c>
      <c r="F81" s="58">
        <f>IFERROR(VLOOKUP(B81,AT:AW,4,FALSE),"")</f>
        <v>489</v>
      </c>
      <c r="G81" s="59">
        <v>90</v>
      </c>
      <c r="H81" s="59">
        <v>100</v>
      </c>
      <c r="I81" s="59">
        <v>99</v>
      </c>
      <c r="J81" s="59">
        <v>100</v>
      </c>
      <c r="K81" s="60"/>
      <c r="L81" s="60" t="s">
        <v>53</v>
      </c>
      <c r="M81" s="60" t="s">
        <v>39</v>
      </c>
      <c r="N81" s="60"/>
      <c r="O81" s="60" t="s">
        <v>55</v>
      </c>
      <c r="P81" s="60" t="s">
        <v>56</v>
      </c>
      <c r="Q81" s="60"/>
      <c r="R81" s="60" t="s">
        <v>57</v>
      </c>
      <c r="S81" s="60" t="s">
        <v>40</v>
      </c>
      <c r="T81" s="60" t="s">
        <v>58</v>
      </c>
      <c r="U81" s="60" t="s">
        <v>41</v>
      </c>
      <c r="V81" s="60" t="s">
        <v>42</v>
      </c>
      <c r="W81" s="60" t="s">
        <v>264</v>
      </c>
      <c r="X81" s="60"/>
      <c r="Y81" s="60"/>
      <c r="Z81" s="60"/>
      <c r="AA81" s="60"/>
      <c r="AB81" s="60"/>
      <c r="AC81" s="60"/>
      <c r="AD81" s="60"/>
      <c r="AE81" s="60"/>
      <c r="AF81" s="61">
        <f>IF(COUNTA(K81:V81)*2/$AF$1&gt;=2,2,COUNTA(K81:V81)*2/$AF$1)</f>
        <v>2</v>
      </c>
      <c r="AG81" s="62">
        <f>IF(OR(F81="-",F81="",F81=0),0,IF(F81&gt;=$AG$1,2,F81*2/$AG$1))</f>
        <v>2</v>
      </c>
      <c r="AH81" s="63">
        <v>10</v>
      </c>
      <c r="AI81" s="63">
        <v>9.8000000000000007</v>
      </c>
      <c r="AJ81" s="57">
        <v>17.5</v>
      </c>
      <c r="AK81" s="57">
        <f>D81</f>
        <v>17</v>
      </c>
      <c r="AL81" s="64">
        <v>19.05</v>
      </c>
      <c r="AM81" s="57"/>
      <c r="AN81" s="57" t="str">
        <f t="shared" si="1"/>
        <v/>
      </c>
      <c r="AT81" s="94">
        <v>403209372</v>
      </c>
      <c r="AU81" s="93" t="s">
        <v>293</v>
      </c>
      <c r="AV81" s="93" t="s">
        <v>291</v>
      </c>
      <c r="AW81" s="95">
        <v>400</v>
      </c>
      <c r="BB81" s="11"/>
      <c r="BC81" s="7"/>
      <c r="BD81" s="7"/>
      <c r="BE81" s="7"/>
    </row>
    <row r="82" spans="1:57" ht="24.95" customHeight="1">
      <c r="A82" s="54">
        <v>83</v>
      </c>
      <c r="B82" s="55">
        <v>403436448</v>
      </c>
      <c r="C82" s="56" t="s">
        <v>294</v>
      </c>
      <c r="D82" s="57"/>
      <c r="E82" s="55" t="s">
        <v>134</v>
      </c>
      <c r="F82" s="58" t="str">
        <f>IFERROR(VLOOKUP(B82,AT:AW,4,FALSE),"")</f>
        <v>-</v>
      </c>
      <c r="G82" s="59" t="s">
        <v>64</v>
      </c>
      <c r="H82" s="59" t="s">
        <v>64</v>
      </c>
      <c r="I82" s="59"/>
      <c r="J82" s="59" t="s">
        <v>64</v>
      </c>
      <c r="K82" s="60"/>
      <c r="L82" s="60"/>
      <c r="M82" s="60"/>
      <c r="N82" s="60"/>
      <c r="O82" s="60"/>
      <c r="P82" s="60"/>
      <c r="Q82" s="60"/>
      <c r="R82" s="60" t="s">
        <v>57</v>
      </c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1">
        <f>IF(COUNTA(K82:V82)*2/$AF$1&gt;=2,2,COUNTA(K82:V82)*2/$AF$1)</f>
        <v>0.4</v>
      </c>
      <c r="AG82" s="62">
        <f>IF(OR(F82="-",F82="",F82=0),0,IF(F82&gt;=$AG$1,2,F82*2/$AG$1))</f>
        <v>0</v>
      </c>
      <c r="AH82" s="63"/>
      <c r="AI82" s="63"/>
      <c r="AJ82" s="57"/>
      <c r="AK82" s="57">
        <f>D82</f>
        <v>0</v>
      </c>
      <c r="AL82" s="64">
        <v>0.4</v>
      </c>
      <c r="AM82" s="57"/>
      <c r="AN82" s="57" t="str">
        <f t="shared" si="1"/>
        <v/>
      </c>
      <c r="AT82" s="94">
        <v>403450148</v>
      </c>
      <c r="AU82" s="93" t="s">
        <v>78</v>
      </c>
      <c r="AV82" s="93" t="s">
        <v>295</v>
      </c>
      <c r="AW82" s="95">
        <v>388</v>
      </c>
      <c r="BB82" s="7"/>
      <c r="BC82" s="7"/>
      <c r="BD82" s="7"/>
      <c r="BE82" s="7"/>
    </row>
    <row r="83" spans="1:57" ht="24.95" customHeight="1">
      <c r="A83" s="54">
        <v>84</v>
      </c>
      <c r="B83" s="55">
        <v>403403076</v>
      </c>
      <c r="C83" s="56" t="s">
        <v>296</v>
      </c>
      <c r="D83" s="57">
        <v>19</v>
      </c>
      <c r="E83" s="55" t="s">
        <v>156</v>
      </c>
      <c r="F83" s="58">
        <f>IFERROR(VLOOKUP(B83,AT:AW,4,FALSE),"")</f>
        <v>285</v>
      </c>
      <c r="G83" s="59">
        <v>85</v>
      </c>
      <c r="H83" s="59" t="s">
        <v>64</v>
      </c>
      <c r="I83" s="59">
        <v>100</v>
      </c>
      <c r="J83" s="59">
        <v>100</v>
      </c>
      <c r="K83" s="60"/>
      <c r="L83" s="60"/>
      <c r="M83" s="60" t="s">
        <v>39</v>
      </c>
      <c r="N83" s="60"/>
      <c r="O83" s="60"/>
      <c r="P83" s="60" t="s">
        <v>56</v>
      </c>
      <c r="Q83" s="60"/>
      <c r="R83" s="60" t="s">
        <v>57</v>
      </c>
      <c r="S83" s="60"/>
      <c r="T83" s="60" t="s">
        <v>58</v>
      </c>
      <c r="U83" s="60"/>
      <c r="V83" s="60"/>
      <c r="W83" s="60" t="s">
        <v>280</v>
      </c>
      <c r="X83" s="60"/>
      <c r="Y83" s="60"/>
      <c r="Z83" s="60"/>
      <c r="AA83" s="60"/>
      <c r="AB83" s="60"/>
      <c r="AC83" s="60"/>
      <c r="AD83" s="60"/>
      <c r="AE83" s="60"/>
      <c r="AF83" s="61">
        <f>IF(COUNTA(K83:V83)*2/$AF$1&gt;=2,2,COUNTA(K83:V83)*2/$AF$1)</f>
        <v>1.6</v>
      </c>
      <c r="AG83" s="62">
        <f>IF(OR(F83="-",F83="",F83=0),0,IF(F83&gt;=$AG$1,2,F83*2/$AG$1))</f>
        <v>1.9</v>
      </c>
      <c r="AH83" s="63">
        <v>10</v>
      </c>
      <c r="AI83" s="63">
        <v>9.9</v>
      </c>
      <c r="AJ83" s="57">
        <v>18</v>
      </c>
      <c r="AK83" s="57">
        <f>D83</f>
        <v>19</v>
      </c>
      <c r="AL83" s="64">
        <v>19.049999999999997</v>
      </c>
      <c r="AM83" s="57"/>
      <c r="AN83" s="57" t="str">
        <f t="shared" si="1"/>
        <v/>
      </c>
      <c r="AT83" s="94">
        <v>403470302</v>
      </c>
      <c r="AU83" s="93" t="s">
        <v>297</v>
      </c>
      <c r="AV83" s="93" t="s">
        <v>298</v>
      </c>
      <c r="AW83" s="93" t="s">
        <v>64</v>
      </c>
      <c r="BB83" s="11"/>
      <c r="BC83" s="7"/>
      <c r="BD83" s="7"/>
      <c r="BE83" s="12"/>
    </row>
    <row r="84" spans="1:57" ht="24.95" customHeight="1">
      <c r="A84" s="54">
        <v>85</v>
      </c>
      <c r="B84" s="55">
        <v>403510502</v>
      </c>
      <c r="C84" s="56" t="s">
        <v>299</v>
      </c>
      <c r="D84" s="57">
        <v>20</v>
      </c>
      <c r="E84" s="55" t="s">
        <v>134</v>
      </c>
      <c r="F84" s="58">
        <f>IFERROR(VLOOKUP(B84,AT:AW,4,FALSE),"")</f>
        <v>490</v>
      </c>
      <c r="G84" s="59">
        <v>90</v>
      </c>
      <c r="H84" s="59">
        <v>100</v>
      </c>
      <c r="I84" s="59">
        <v>100</v>
      </c>
      <c r="J84" s="59">
        <v>100</v>
      </c>
      <c r="K84" s="60"/>
      <c r="L84" s="60" t="s">
        <v>53</v>
      </c>
      <c r="M84" s="60" t="s">
        <v>39</v>
      </c>
      <c r="N84" s="60"/>
      <c r="O84" s="60" t="s">
        <v>55</v>
      </c>
      <c r="P84" s="60" t="s">
        <v>56</v>
      </c>
      <c r="Q84" s="60"/>
      <c r="R84" s="60" t="s">
        <v>57</v>
      </c>
      <c r="S84" s="60" t="s">
        <v>40</v>
      </c>
      <c r="T84" s="60" t="s">
        <v>58</v>
      </c>
      <c r="U84" s="60" t="s">
        <v>41</v>
      </c>
      <c r="V84" s="60" t="s">
        <v>42</v>
      </c>
      <c r="W84" s="60" t="s">
        <v>264</v>
      </c>
      <c r="X84" s="60"/>
      <c r="Y84" s="60"/>
      <c r="Z84" s="60"/>
      <c r="AA84" s="60"/>
      <c r="AB84" s="60"/>
      <c r="AC84" s="60"/>
      <c r="AD84" s="60"/>
      <c r="AE84" s="60"/>
      <c r="AF84" s="61">
        <f>IF(COUNTA(K84:V84)*2/$AF$1&gt;=2,2,COUNTA(K84:V84)*2/$AF$1)</f>
        <v>2</v>
      </c>
      <c r="AG84" s="62">
        <f>IF(OR(F84="-",F84="",F84=0),0,IF(F84&gt;=$AG$1,2,F84*2/$AG$1))</f>
        <v>2</v>
      </c>
      <c r="AH84" s="63">
        <v>10</v>
      </c>
      <c r="AI84" s="63">
        <v>9.5</v>
      </c>
      <c r="AJ84" s="57">
        <v>17</v>
      </c>
      <c r="AK84" s="57">
        <f>D84</f>
        <v>20</v>
      </c>
      <c r="AL84" s="64">
        <v>19.45</v>
      </c>
      <c r="AM84" s="57"/>
      <c r="AN84" s="57" t="str">
        <f t="shared" si="1"/>
        <v/>
      </c>
      <c r="AT84" s="94">
        <v>403403131</v>
      </c>
      <c r="AU84" s="93" t="s">
        <v>300</v>
      </c>
      <c r="AV84" s="93" t="s">
        <v>301</v>
      </c>
      <c r="AW84" s="95">
        <v>65</v>
      </c>
      <c r="BB84" s="11"/>
      <c r="BC84" s="7"/>
      <c r="BD84" s="7"/>
      <c r="BE84" s="7"/>
    </row>
    <row r="85" spans="1:57" ht="24.95" customHeight="1">
      <c r="A85" s="54">
        <v>86</v>
      </c>
      <c r="B85" s="55">
        <v>403470552</v>
      </c>
      <c r="C85" s="56" t="s">
        <v>302</v>
      </c>
      <c r="D85" s="57"/>
      <c r="E85" s="55" t="s">
        <v>134</v>
      </c>
      <c r="F85" s="58" t="str">
        <f>IFERROR(VLOOKUP(B85,AT:AW,4,FALSE),"")</f>
        <v>-</v>
      </c>
      <c r="G85" s="59" t="s">
        <v>64</v>
      </c>
      <c r="H85" s="59" t="s">
        <v>64</v>
      </c>
      <c r="I85" s="59"/>
      <c r="J85" s="59" t="s">
        <v>64</v>
      </c>
      <c r="K85" s="60"/>
      <c r="L85" s="60"/>
      <c r="M85" s="60"/>
      <c r="N85" s="60"/>
      <c r="O85" s="60" t="s">
        <v>55</v>
      </c>
      <c r="P85" s="60" t="s">
        <v>56</v>
      </c>
      <c r="Q85" s="60"/>
      <c r="R85" s="60" t="s">
        <v>57</v>
      </c>
      <c r="S85" s="60"/>
      <c r="T85" s="60"/>
      <c r="U85" s="60"/>
      <c r="V85" s="60"/>
      <c r="W85" s="60" t="s">
        <v>264</v>
      </c>
      <c r="X85" s="60"/>
      <c r="Y85" s="60"/>
      <c r="Z85" s="60"/>
      <c r="AA85" s="60"/>
      <c r="AB85" s="60"/>
      <c r="AC85" s="60"/>
      <c r="AD85" s="60"/>
      <c r="AE85" s="60"/>
      <c r="AF85" s="61">
        <f>IF(COUNTA(K85:V85)*2/$AF$1&gt;=2,2,COUNTA(K85:V85)*2/$AF$1)</f>
        <v>1.2</v>
      </c>
      <c r="AG85" s="62">
        <f>IF(OR(F85="-",F85="",F85=0),0,IF(F85&gt;=$AG$1,2,F85*2/$AG$1))</f>
        <v>0</v>
      </c>
      <c r="AH85" s="63"/>
      <c r="AI85" s="63"/>
      <c r="AJ85" s="57"/>
      <c r="AK85" s="57">
        <f>D85</f>
        <v>0</v>
      </c>
      <c r="AL85" s="64">
        <v>1.2</v>
      </c>
      <c r="AM85" s="57"/>
      <c r="AN85" s="57" t="str">
        <f t="shared" si="1"/>
        <v/>
      </c>
      <c r="AT85" s="94">
        <v>401450291</v>
      </c>
      <c r="AU85" s="93" t="s">
        <v>303</v>
      </c>
      <c r="AV85" s="93" t="s">
        <v>304</v>
      </c>
      <c r="AW85" s="93" t="s">
        <v>64</v>
      </c>
      <c r="BB85" s="11"/>
      <c r="BC85" s="7"/>
      <c r="BD85" s="7"/>
      <c r="BE85" s="7"/>
    </row>
    <row r="86" spans="1:57" ht="24.95" customHeight="1">
      <c r="A86" s="54">
        <v>87</v>
      </c>
      <c r="B86" s="55">
        <v>403209372</v>
      </c>
      <c r="C86" s="56" t="s">
        <v>305</v>
      </c>
      <c r="D86" s="57">
        <v>16</v>
      </c>
      <c r="E86" s="55" t="s">
        <v>134</v>
      </c>
      <c r="F86" s="58">
        <f>IFERROR(VLOOKUP(B86,AT:AW,4,FALSE),"")</f>
        <v>400</v>
      </c>
      <c r="G86" s="59">
        <v>90</v>
      </c>
      <c r="H86" s="59">
        <v>100</v>
      </c>
      <c r="I86" s="59">
        <v>25</v>
      </c>
      <c r="J86" s="59">
        <v>85</v>
      </c>
      <c r="K86" s="60"/>
      <c r="L86" s="60"/>
      <c r="M86" s="60"/>
      <c r="N86" s="60"/>
      <c r="O86" s="60"/>
      <c r="P86" s="60"/>
      <c r="Q86" s="60"/>
      <c r="R86" s="60" t="s">
        <v>57</v>
      </c>
      <c r="S86" s="60" t="s">
        <v>40</v>
      </c>
      <c r="T86" s="60" t="s">
        <v>58</v>
      </c>
      <c r="U86" s="60" t="s">
        <v>41</v>
      </c>
      <c r="V86" s="60" t="s">
        <v>42</v>
      </c>
      <c r="W86" s="60"/>
      <c r="X86" s="60"/>
      <c r="Y86" s="60"/>
      <c r="Z86" s="60"/>
      <c r="AA86" s="60"/>
      <c r="AB86" s="60"/>
      <c r="AC86" s="60"/>
      <c r="AD86" s="60"/>
      <c r="AE86" s="60"/>
      <c r="AF86" s="61">
        <f>IF(COUNTA(K86:V86)*2/$AF$1&gt;=2,2,COUNTA(K86:V86)*2/$AF$1)</f>
        <v>2</v>
      </c>
      <c r="AG86" s="62">
        <f>IF(OR(F86="-",F86="",F86=0),0,IF(F86&gt;=$AG$1,2,F86*2/$AG$1))</f>
        <v>2</v>
      </c>
      <c r="AH86" s="63">
        <v>10</v>
      </c>
      <c r="AI86" s="63">
        <v>8</v>
      </c>
      <c r="AJ86" s="57">
        <v>17.5</v>
      </c>
      <c r="AK86" s="57">
        <f>D86</f>
        <v>16</v>
      </c>
      <c r="AL86" s="64">
        <v>17.95</v>
      </c>
      <c r="AM86" s="57"/>
      <c r="AN86" s="57" t="str">
        <f t="shared" si="1"/>
        <v/>
      </c>
      <c r="AT86" s="94">
        <v>401450878</v>
      </c>
      <c r="AU86" s="93" t="s">
        <v>306</v>
      </c>
      <c r="AV86" s="93" t="s">
        <v>307</v>
      </c>
      <c r="AW86" s="95">
        <v>100</v>
      </c>
      <c r="BB86" s="11"/>
      <c r="BC86" s="7"/>
      <c r="BD86" s="7"/>
      <c r="BE86" s="12"/>
    </row>
    <row r="87" spans="1:57" ht="24.95" customHeight="1">
      <c r="A87" s="54">
        <v>88</v>
      </c>
      <c r="B87" s="55">
        <v>403450148</v>
      </c>
      <c r="C87" s="56" t="s">
        <v>308</v>
      </c>
      <c r="D87" s="57">
        <v>13.5</v>
      </c>
      <c r="E87" s="55" t="s">
        <v>134</v>
      </c>
      <c r="F87" s="58">
        <f>IFERROR(VLOOKUP(B87,AT:AW,4,FALSE),"")</f>
        <v>388</v>
      </c>
      <c r="G87" s="59">
        <v>90</v>
      </c>
      <c r="H87" s="59" t="s">
        <v>64</v>
      </c>
      <c r="I87" s="59">
        <v>100</v>
      </c>
      <c r="J87" s="59">
        <v>98</v>
      </c>
      <c r="K87" s="60"/>
      <c r="L87" s="60" t="s">
        <v>53</v>
      </c>
      <c r="M87" s="60" t="s">
        <v>39</v>
      </c>
      <c r="N87" s="60"/>
      <c r="O87" s="60" t="s">
        <v>55</v>
      </c>
      <c r="P87" s="60" t="s">
        <v>56</v>
      </c>
      <c r="Q87" s="60"/>
      <c r="R87" s="60" t="s">
        <v>57</v>
      </c>
      <c r="S87" s="60" t="s">
        <v>40</v>
      </c>
      <c r="T87" s="60" t="s">
        <v>58</v>
      </c>
      <c r="U87" s="60" t="s">
        <v>41</v>
      </c>
      <c r="V87" s="60" t="s">
        <v>42</v>
      </c>
      <c r="W87" s="60" t="s">
        <v>264</v>
      </c>
      <c r="X87" s="60"/>
      <c r="Y87" s="60"/>
      <c r="Z87" s="60"/>
      <c r="AA87" s="60"/>
      <c r="AB87" s="60"/>
      <c r="AC87" s="60"/>
      <c r="AD87" s="60"/>
      <c r="AE87" s="60"/>
      <c r="AF87" s="61">
        <f>IF(COUNTA(K87:V87)*2/$AF$1&gt;=2,2,COUNTA(K87:V87)*2/$AF$1)</f>
        <v>2</v>
      </c>
      <c r="AG87" s="62">
        <f>IF(OR(F87="-",F87="",F87=0),0,IF(F87&gt;=$AG$1,2,F87*2/$AG$1))</f>
        <v>2</v>
      </c>
      <c r="AH87" s="63">
        <v>8</v>
      </c>
      <c r="AI87" s="63">
        <v>9</v>
      </c>
      <c r="AJ87" s="57">
        <v>13</v>
      </c>
      <c r="AK87" s="57">
        <f>D87</f>
        <v>13.5</v>
      </c>
      <c r="AL87" s="64">
        <v>16.5</v>
      </c>
      <c r="AM87" s="57"/>
      <c r="AN87" s="57" t="str">
        <f t="shared" si="1"/>
        <v/>
      </c>
      <c r="AT87" s="94">
        <v>401435530</v>
      </c>
      <c r="AU87" s="93" t="s">
        <v>309</v>
      </c>
      <c r="AV87" s="93" t="s">
        <v>310</v>
      </c>
      <c r="AW87" s="93" t="s">
        <v>64</v>
      </c>
      <c r="BB87" s="11"/>
      <c r="BC87" s="7"/>
      <c r="BD87" s="7"/>
      <c r="BE87" s="12"/>
    </row>
    <row r="88" spans="1:57" ht="24.95" customHeight="1">
      <c r="A88" s="54">
        <v>89</v>
      </c>
      <c r="B88" s="55">
        <v>403470302</v>
      </c>
      <c r="C88" s="56" t="s">
        <v>311</v>
      </c>
      <c r="D88" s="57"/>
      <c r="E88" s="55" t="s">
        <v>134</v>
      </c>
      <c r="F88" s="58" t="str">
        <f>IFERROR(VLOOKUP(B88,AT:AW,4,FALSE),"")</f>
        <v>-</v>
      </c>
      <c r="G88" s="59" t="s">
        <v>64</v>
      </c>
      <c r="H88" s="59" t="s">
        <v>64</v>
      </c>
      <c r="I88" s="59"/>
      <c r="J88" s="59" t="s">
        <v>64</v>
      </c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1">
        <f>IF(COUNTA(K88:V88)*2/$AF$1&gt;=2,2,COUNTA(K88:V88)*2/$AF$1)</f>
        <v>0</v>
      </c>
      <c r="AG88" s="62">
        <f>IF(OR(F88="-",F88="",F88=0),0,IF(F88&gt;=$AG$1,2,F88*2/$AG$1))</f>
        <v>0</v>
      </c>
      <c r="AH88" s="63"/>
      <c r="AI88" s="63"/>
      <c r="AJ88" s="57"/>
      <c r="AK88" s="57">
        <f>D88</f>
        <v>0</v>
      </c>
      <c r="AL88" s="64">
        <v>0</v>
      </c>
      <c r="AM88" s="57"/>
      <c r="AN88" s="57" t="str">
        <f t="shared" si="1"/>
        <v/>
      </c>
      <c r="AT88" s="94">
        <v>403209227</v>
      </c>
      <c r="AU88" s="93" t="s">
        <v>312</v>
      </c>
      <c r="AV88" s="93" t="s">
        <v>313</v>
      </c>
      <c r="AW88" s="95">
        <v>363</v>
      </c>
      <c r="BB88" s="11"/>
      <c r="BC88" s="7"/>
      <c r="BD88" s="7"/>
      <c r="BE88" s="7"/>
    </row>
    <row r="89" spans="1:57" ht="24.95" customHeight="1">
      <c r="A89" s="54">
        <v>90</v>
      </c>
      <c r="B89" s="55">
        <v>403403131</v>
      </c>
      <c r="C89" s="56" t="s">
        <v>314</v>
      </c>
      <c r="D89" s="57"/>
      <c r="E89" s="55" t="s">
        <v>134</v>
      </c>
      <c r="F89" s="58">
        <f>IFERROR(VLOOKUP(B89,AT:AW,4,FALSE),"")</f>
        <v>65</v>
      </c>
      <c r="G89" s="59" t="s">
        <v>64</v>
      </c>
      <c r="H89" s="59" t="s">
        <v>64</v>
      </c>
      <c r="I89" s="59">
        <v>65</v>
      </c>
      <c r="J89" s="59" t="s">
        <v>64</v>
      </c>
      <c r="K89" s="60"/>
      <c r="L89" s="60" t="s">
        <v>53</v>
      </c>
      <c r="M89" s="60"/>
      <c r="N89" s="60"/>
      <c r="O89" s="60"/>
      <c r="P89" s="60"/>
      <c r="Q89" s="60"/>
      <c r="R89" s="60" t="s">
        <v>57</v>
      </c>
      <c r="S89" s="60" t="s">
        <v>40</v>
      </c>
      <c r="T89" s="60"/>
      <c r="U89" s="60"/>
      <c r="V89" s="60"/>
      <c r="W89" s="60" t="s">
        <v>264</v>
      </c>
      <c r="X89" s="60"/>
      <c r="Y89" s="60"/>
      <c r="Z89" s="60"/>
      <c r="AA89" s="60"/>
      <c r="AB89" s="60"/>
      <c r="AC89" s="60"/>
      <c r="AD89" s="60"/>
      <c r="AE89" s="60"/>
      <c r="AF89" s="61">
        <f>IF(COUNTA(K89:V89)*2/$AF$1&gt;=2,2,COUNTA(K89:V89)*2/$AF$1)</f>
        <v>1.2</v>
      </c>
      <c r="AG89" s="62">
        <f>IF(OR(F89="-",F89="",F89=0),0,IF(F89&gt;=$AG$1,2,F89*2/$AG$1))</f>
        <v>0.43333333333333335</v>
      </c>
      <c r="AH89" s="63">
        <v>9.9</v>
      </c>
      <c r="AI89" s="63"/>
      <c r="AJ89" s="57">
        <v>18</v>
      </c>
      <c r="AK89" s="57">
        <f>D89</f>
        <v>0</v>
      </c>
      <c r="AL89" s="64">
        <v>8.3833333333333346</v>
      </c>
      <c r="AM89" s="57"/>
      <c r="AN89" s="57" t="str">
        <f t="shared" si="1"/>
        <v/>
      </c>
      <c r="AT89" s="94">
        <v>402450114</v>
      </c>
      <c r="AU89" s="93" t="s">
        <v>315</v>
      </c>
      <c r="AV89" s="93" t="s">
        <v>316</v>
      </c>
      <c r="AW89" s="95">
        <v>30</v>
      </c>
      <c r="BB89" s="11"/>
      <c r="BC89" s="7"/>
      <c r="BD89" s="7"/>
      <c r="BE89" s="7"/>
    </row>
    <row r="90" spans="1:57" ht="24.95" customHeight="1">
      <c r="A90" s="54">
        <v>91</v>
      </c>
      <c r="B90" s="55">
        <v>401450291</v>
      </c>
      <c r="C90" s="56" t="s">
        <v>317</v>
      </c>
      <c r="D90" s="57"/>
      <c r="E90" s="55" t="s">
        <v>134</v>
      </c>
      <c r="F90" s="58" t="str">
        <f>IFERROR(VLOOKUP(B90,AT:AW,4,FALSE),"")</f>
        <v>-</v>
      </c>
      <c r="G90" s="59" t="s">
        <v>64</v>
      </c>
      <c r="H90" s="59" t="s">
        <v>64</v>
      </c>
      <c r="I90" s="59"/>
      <c r="J90" s="59" t="s">
        <v>64</v>
      </c>
      <c r="K90" s="60"/>
      <c r="L90" s="60"/>
      <c r="M90" s="60" t="s">
        <v>39</v>
      </c>
      <c r="N90" s="60"/>
      <c r="O90" s="60"/>
      <c r="P90" s="60" t="s">
        <v>56</v>
      </c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1">
        <f>IF(COUNTA(K90:V90)*2/$AF$1&gt;=2,2,COUNTA(K90:V90)*2/$AF$1)</f>
        <v>0.8</v>
      </c>
      <c r="AG90" s="62">
        <f>IF(OR(F90="-",F90="",F90=0),0,IF(F90&gt;=$AG$1,2,F90*2/$AG$1))</f>
        <v>0</v>
      </c>
      <c r="AH90" s="63"/>
      <c r="AI90" s="63"/>
      <c r="AJ90" s="57"/>
      <c r="AK90" s="57">
        <f>D90</f>
        <v>0</v>
      </c>
      <c r="AL90" s="64">
        <v>0.8</v>
      </c>
      <c r="AM90" s="57"/>
      <c r="AN90" s="57" t="str">
        <f t="shared" si="1"/>
        <v/>
      </c>
      <c r="AT90" s="94"/>
      <c r="AU90" s="93"/>
      <c r="AV90" s="93"/>
      <c r="AW90" s="95"/>
      <c r="BB90" s="11"/>
      <c r="BC90" s="7"/>
      <c r="BD90" s="7"/>
      <c r="BE90" s="7"/>
    </row>
    <row r="91" spans="1:57" ht="24.95" customHeight="1">
      <c r="A91" s="54">
        <v>92</v>
      </c>
      <c r="B91" s="55">
        <v>401450878</v>
      </c>
      <c r="C91" s="56" t="s">
        <v>318</v>
      </c>
      <c r="D91" s="57">
        <v>15</v>
      </c>
      <c r="E91" s="55" t="s">
        <v>134</v>
      </c>
      <c r="F91" s="58">
        <f>IFERROR(VLOOKUP(B91,AT:AW,4,FALSE),"")</f>
        <v>100</v>
      </c>
      <c r="G91" s="59" t="s">
        <v>64</v>
      </c>
      <c r="H91" s="59" t="s">
        <v>64</v>
      </c>
      <c r="I91" s="59">
        <v>100</v>
      </c>
      <c r="J91" s="59" t="s">
        <v>64</v>
      </c>
      <c r="K91" s="65"/>
      <c r="L91" s="65"/>
      <c r="M91" s="65"/>
      <c r="N91" s="65"/>
      <c r="O91" s="65"/>
      <c r="P91" s="65"/>
      <c r="Q91" s="65"/>
      <c r="R91" s="65" t="s">
        <v>57</v>
      </c>
      <c r="S91" s="65" t="s">
        <v>40</v>
      </c>
      <c r="T91" s="65"/>
      <c r="U91" s="65" t="s">
        <v>41</v>
      </c>
      <c r="V91" s="65" t="s">
        <v>42</v>
      </c>
      <c r="W91" s="65" t="s">
        <v>280</v>
      </c>
      <c r="X91" s="65"/>
      <c r="Y91" s="65"/>
      <c r="Z91" s="65"/>
      <c r="AA91" s="65"/>
      <c r="AB91" s="65"/>
      <c r="AC91" s="65"/>
      <c r="AD91" s="65"/>
      <c r="AE91" s="65"/>
      <c r="AF91" s="61">
        <f>IF(COUNTA(K91:V91)*2/$AF$1&gt;=2,2,COUNTA(K91:V91)*2/$AF$1)</f>
        <v>1.6</v>
      </c>
      <c r="AG91" s="62">
        <f>IF(OR(F91="-",F91="",F91=0),0,IF(F91&gt;=$AG$1,2,F91*2/$AG$1))</f>
        <v>0.66666666666666663</v>
      </c>
      <c r="AH91" s="63">
        <v>10</v>
      </c>
      <c r="AI91" s="63">
        <v>9.9</v>
      </c>
      <c r="AJ91" s="57">
        <v>12</v>
      </c>
      <c r="AK91" s="57">
        <f>D91</f>
        <v>15</v>
      </c>
      <c r="AL91" s="64">
        <v>16.416666666666668</v>
      </c>
      <c r="AM91" s="57"/>
      <c r="AN91" s="57" t="str">
        <f t="shared" si="1"/>
        <v/>
      </c>
      <c r="BB91" s="11"/>
      <c r="BC91" s="7"/>
      <c r="BD91" s="7"/>
      <c r="BE91" s="12"/>
    </row>
    <row r="92" spans="1:57" ht="24.95" customHeight="1">
      <c r="A92" s="54">
        <v>93</v>
      </c>
      <c r="B92" s="55">
        <v>401435530</v>
      </c>
      <c r="C92" s="56" t="s">
        <v>319</v>
      </c>
      <c r="D92" s="57"/>
      <c r="E92" s="55" t="s">
        <v>134</v>
      </c>
      <c r="F92" s="58" t="str">
        <f>IFERROR(VLOOKUP(B92,AT:AW,4,FALSE),"")</f>
        <v>-</v>
      </c>
      <c r="G92" s="59" t="s">
        <v>64</v>
      </c>
      <c r="H92" s="59" t="s">
        <v>64</v>
      </c>
      <c r="I92" s="59"/>
      <c r="J92" s="59" t="s">
        <v>64</v>
      </c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1">
        <f>IF(COUNTA(K92:V92)*2/$AF$1&gt;=2,2,COUNTA(K92:V92)*2/$AF$1)</f>
        <v>0</v>
      </c>
      <c r="AG92" s="62">
        <f>IF(OR(F92="-",F92="",F92=0),0,IF(F92&gt;=$AG$1,2,F92*2/$AG$1))</f>
        <v>0</v>
      </c>
      <c r="AH92" s="63"/>
      <c r="AI92" s="63"/>
      <c r="AJ92" s="57"/>
      <c r="AK92" s="57">
        <f>D92</f>
        <v>0</v>
      </c>
      <c r="AL92" s="64">
        <v>0</v>
      </c>
      <c r="AM92" s="57"/>
      <c r="AN92" s="57" t="str">
        <f t="shared" si="1"/>
        <v/>
      </c>
      <c r="AT92" s="93" t="s">
        <v>34</v>
      </c>
      <c r="AU92" s="93" t="s">
        <v>35</v>
      </c>
      <c r="AV92" s="93" t="s">
        <v>5</v>
      </c>
      <c r="AW92" s="93" t="s">
        <v>36</v>
      </c>
      <c r="BB92" s="11"/>
      <c r="BC92" s="7"/>
      <c r="BD92" s="7"/>
      <c r="BE92" s="7"/>
    </row>
    <row r="93" spans="1:57" ht="24.95" customHeight="1">
      <c r="A93" s="54">
        <v>94</v>
      </c>
      <c r="B93" s="55"/>
      <c r="C93" s="56"/>
      <c r="D93" s="57"/>
      <c r="E93" s="55"/>
      <c r="F93" s="58" t="str">
        <f>IFERROR(VLOOKUP(B93,AT:AW,4,FALSE),"")</f>
        <v/>
      </c>
      <c r="G93" s="59" t="s">
        <v>48</v>
      </c>
      <c r="H93" s="59" t="s">
        <v>48</v>
      </c>
      <c r="I93" s="59" t="s">
        <v>48</v>
      </c>
      <c r="J93" s="59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1">
        <f>IF(COUNTA(K93:V93)*2/$AF$1&gt;=2,2,COUNTA(K93:V93)*2/$AF$1)</f>
        <v>0</v>
      </c>
      <c r="AG93" s="62">
        <f>IF(OR(F93="-",F93="",F93=0),0,IF(F93&gt;=$AG$1,2,F93*2/$AG$1))</f>
        <v>0</v>
      </c>
      <c r="AH93" s="63"/>
      <c r="AI93" s="63"/>
      <c r="AJ93" s="57"/>
      <c r="AK93" s="57">
        <f>D93</f>
        <v>0</v>
      </c>
      <c r="AL93" s="64">
        <v>0</v>
      </c>
      <c r="AM93" s="57"/>
      <c r="AN93" s="57" t="str">
        <f t="shared" si="1"/>
        <v/>
      </c>
      <c r="AT93" s="94">
        <v>403209725</v>
      </c>
      <c r="AU93" s="93" t="s">
        <v>320</v>
      </c>
      <c r="AV93" s="93" t="s">
        <v>321</v>
      </c>
      <c r="AW93" s="95">
        <v>385</v>
      </c>
      <c r="BB93" s="11"/>
      <c r="BC93" s="7"/>
      <c r="BD93" s="7"/>
      <c r="BE93" s="12"/>
    </row>
    <row r="94" spans="1:57" ht="24.95" customHeight="1">
      <c r="A94" s="54">
        <v>95</v>
      </c>
      <c r="B94" s="55"/>
      <c r="C94" s="56"/>
      <c r="D94" s="57"/>
      <c r="E94" s="55"/>
      <c r="F94" s="58" t="str">
        <f>IFERROR(VLOOKUP(B94,AT:AW,4,FALSE),"")</f>
        <v/>
      </c>
      <c r="G94" s="59" t="s">
        <v>48</v>
      </c>
      <c r="H94" s="59" t="s">
        <v>48</v>
      </c>
      <c r="I94" s="59" t="s">
        <v>48</v>
      </c>
      <c r="J94" s="59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1">
        <f>IF(COUNTA(K94:V94)*2/$AF$1&gt;=2,2,COUNTA(K94:V94)*2/$AF$1)</f>
        <v>0</v>
      </c>
      <c r="AG94" s="62">
        <f>IF(OR(F94="-",F94="",F94=0),0,IF(F94&gt;=$AG$1,2,F94*2/$AG$1))</f>
        <v>0</v>
      </c>
      <c r="AH94" s="63"/>
      <c r="AI94" s="63"/>
      <c r="AJ94" s="57"/>
      <c r="AK94" s="57">
        <f>D94</f>
        <v>0</v>
      </c>
      <c r="AL94" s="64">
        <v>0</v>
      </c>
      <c r="AM94" s="57"/>
      <c r="AN94" s="57" t="str">
        <f t="shared" si="1"/>
        <v/>
      </c>
      <c r="AT94" s="94">
        <v>403211092</v>
      </c>
      <c r="AU94" s="93" t="s">
        <v>322</v>
      </c>
      <c r="AV94" s="93" t="s">
        <v>323</v>
      </c>
      <c r="AW94" s="93" t="s">
        <v>64</v>
      </c>
      <c r="BB94" s="11"/>
      <c r="BC94" s="7"/>
      <c r="BD94" s="7"/>
      <c r="BE94" s="12"/>
    </row>
    <row r="95" spans="1:57" ht="24.95" customHeight="1">
      <c r="A95" s="54">
        <v>96</v>
      </c>
      <c r="B95" s="55" t="s">
        <v>154</v>
      </c>
      <c r="C95" s="56" t="s">
        <v>155</v>
      </c>
      <c r="D95" s="57"/>
      <c r="E95" s="55" t="s">
        <v>324</v>
      </c>
      <c r="F95" s="58" t="str">
        <f>IFERROR(VLOOKUP(B95,AT:AW,4,FALSE),"")</f>
        <v/>
      </c>
      <c r="G95" s="59" t="s">
        <v>48</v>
      </c>
      <c r="H95" s="59" t="s">
        <v>48</v>
      </c>
      <c r="I95" s="59" t="s">
        <v>48</v>
      </c>
      <c r="J95" s="59" t="s">
        <v>48</v>
      </c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1">
        <f>IF(COUNTA(K95:V95)*2/$AF$1&gt;=2,2,COUNTA(K95:V95)*2/$AF$1)</f>
        <v>0</v>
      </c>
      <c r="AG95" s="62">
        <f>IF(OR(F95="-",F95="",F95=0),0,IF(F95&gt;=$AG$1,2,F95*2/$AG$1))</f>
        <v>0</v>
      </c>
      <c r="AH95" s="63"/>
      <c r="AI95" s="63"/>
      <c r="AJ95" s="57"/>
      <c r="AK95" s="57">
        <f>D95</f>
        <v>0</v>
      </c>
      <c r="AL95" s="64">
        <v>0</v>
      </c>
      <c r="AM95" s="57"/>
      <c r="AN95" s="57" t="str">
        <f t="shared" si="1"/>
        <v/>
      </c>
      <c r="AT95" s="94">
        <v>403210400</v>
      </c>
      <c r="AU95" s="93" t="s">
        <v>325</v>
      </c>
      <c r="AV95" s="93" t="s">
        <v>326</v>
      </c>
      <c r="AW95" s="93" t="s">
        <v>64</v>
      </c>
      <c r="BB95" s="11"/>
      <c r="BC95" s="7"/>
      <c r="BD95" s="7"/>
      <c r="BE95" s="7"/>
    </row>
    <row r="96" spans="1:57" ht="24.95" customHeight="1">
      <c r="A96" s="54">
        <v>97</v>
      </c>
      <c r="B96" s="55">
        <v>403209725</v>
      </c>
      <c r="C96" s="56" t="s">
        <v>327</v>
      </c>
      <c r="D96" s="57">
        <v>15</v>
      </c>
      <c r="E96" s="55" t="s">
        <v>324</v>
      </c>
      <c r="F96" s="58">
        <f>IFERROR(VLOOKUP(B96,AT:AW,4,FALSE),"")</f>
        <v>385</v>
      </c>
      <c r="G96" s="59">
        <v>100</v>
      </c>
      <c r="H96" s="59">
        <v>95</v>
      </c>
      <c r="I96" s="59">
        <v>100</v>
      </c>
      <c r="J96" s="59">
        <v>90</v>
      </c>
      <c r="K96" s="60"/>
      <c r="L96" s="60"/>
      <c r="M96" s="60" t="s">
        <v>39</v>
      </c>
      <c r="N96" s="60"/>
      <c r="O96" s="60" t="s">
        <v>55</v>
      </c>
      <c r="P96" s="60" t="s">
        <v>328</v>
      </c>
      <c r="Q96" s="60"/>
      <c r="R96" s="60" t="s">
        <v>57</v>
      </c>
      <c r="S96" s="60" t="s">
        <v>40</v>
      </c>
      <c r="T96" s="60" t="s">
        <v>58</v>
      </c>
      <c r="U96" s="60" t="s">
        <v>41</v>
      </c>
      <c r="V96" s="60" t="s">
        <v>42</v>
      </c>
      <c r="W96" s="60" t="s">
        <v>280</v>
      </c>
      <c r="X96" s="60"/>
      <c r="Y96" s="60"/>
      <c r="Z96" s="60"/>
      <c r="AA96" s="60"/>
      <c r="AB96" s="60"/>
      <c r="AC96" s="60"/>
      <c r="AD96" s="60"/>
      <c r="AE96" s="60"/>
      <c r="AF96" s="61">
        <f>IF(COUNTA(K96:V96)*2/$AF$1&gt;=2,2,COUNTA(K96:V96)*2/$AF$1)</f>
        <v>2</v>
      </c>
      <c r="AG96" s="62">
        <f>IF(OR(F96="-",F96="",F96=0),0,IF(F96&gt;=$AG$1,2,F96*2/$AG$1))</f>
        <v>2</v>
      </c>
      <c r="AH96" s="63">
        <v>8</v>
      </c>
      <c r="AI96" s="63">
        <v>10</v>
      </c>
      <c r="AJ96" s="57">
        <v>13.5</v>
      </c>
      <c r="AK96" s="57">
        <f>D96</f>
        <v>15</v>
      </c>
      <c r="AL96" s="64">
        <v>17.350000000000001</v>
      </c>
      <c r="AM96" s="57"/>
      <c r="AN96" s="57" t="str">
        <f t="shared" si="1"/>
        <v/>
      </c>
      <c r="AT96" s="94">
        <v>403210667</v>
      </c>
      <c r="AU96" s="93" t="s">
        <v>322</v>
      </c>
      <c r="AV96" s="93" t="s">
        <v>329</v>
      </c>
      <c r="AW96" s="95">
        <v>65</v>
      </c>
      <c r="BB96" s="11"/>
      <c r="BC96" s="7"/>
      <c r="BD96" s="7"/>
      <c r="BE96" s="7"/>
    </row>
    <row r="97" spans="1:57" ht="24.95" customHeight="1">
      <c r="A97" s="54">
        <v>98</v>
      </c>
      <c r="B97" s="55">
        <v>403210796</v>
      </c>
      <c r="C97" s="56" t="s">
        <v>330</v>
      </c>
      <c r="D97" s="57"/>
      <c r="E97" s="55" t="s">
        <v>324</v>
      </c>
      <c r="F97" s="58" t="str">
        <f>IFERROR(VLOOKUP(B97,AT:AW,4,FALSE),"")</f>
        <v>-</v>
      </c>
      <c r="G97" s="59" t="s">
        <v>64</v>
      </c>
      <c r="H97" s="59" t="s">
        <v>64</v>
      </c>
      <c r="I97" s="59"/>
      <c r="J97" s="59" t="s">
        <v>64</v>
      </c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1">
        <f>IF(COUNTA(K97:V97)*2/$AF$1&gt;=2,2,COUNTA(K97:V97)*2/$AF$1)</f>
        <v>0</v>
      </c>
      <c r="AG97" s="62">
        <f>IF(OR(F97="-",F97="",F97=0),0,IF(F97&gt;=$AG$1,2,F97*2/$AG$1))</f>
        <v>0</v>
      </c>
      <c r="AH97" s="63"/>
      <c r="AI97" s="63"/>
      <c r="AJ97" s="57"/>
      <c r="AK97" s="57">
        <f>D97</f>
        <v>0</v>
      </c>
      <c r="AL97" s="64">
        <v>0</v>
      </c>
      <c r="AM97" s="57"/>
      <c r="AN97" s="57" t="str">
        <f t="shared" si="1"/>
        <v/>
      </c>
      <c r="AT97" s="94">
        <v>403209895</v>
      </c>
      <c r="AU97" s="93" t="s">
        <v>331</v>
      </c>
      <c r="AV97" s="93" t="s">
        <v>332</v>
      </c>
      <c r="AW97" s="95">
        <v>489</v>
      </c>
      <c r="BB97" s="11"/>
      <c r="BC97" s="7"/>
      <c r="BD97" s="7"/>
      <c r="BE97" s="7"/>
    </row>
    <row r="98" spans="1:57" ht="24.95" customHeight="1">
      <c r="A98" s="54">
        <v>99</v>
      </c>
      <c r="B98" s="55">
        <v>403211092</v>
      </c>
      <c r="C98" s="56" t="s">
        <v>333</v>
      </c>
      <c r="D98" s="57"/>
      <c r="E98" s="55" t="s">
        <v>324</v>
      </c>
      <c r="F98" s="58" t="str">
        <f>IFERROR(VLOOKUP(B98,AT:AW,4,FALSE),"")</f>
        <v>-</v>
      </c>
      <c r="G98" s="59" t="s">
        <v>64</v>
      </c>
      <c r="H98" s="59" t="s">
        <v>64</v>
      </c>
      <c r="I98" s="59"/>
      <c r="J98" s="59" t="s">
        <v>64</v>
      </c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1">
        <f>IF(COUNTA(K98:V98)*2/$AF$1&gt;=2,2,COUNTA(K98:V98)*2/$AF$1)</f>
        <v>0</v>
      </c>
      <c r="AG98" s="62">
        <f>IF(OR(F98="-",F98="",F98=0),0,IF(F98&gt;=$AG$1,2,F98*2/$AG$1))</f>
        <v>0</v>
      </c>
      <c r="AH98" s="63"/>
      <c r="AI98" s="63"/>
      <c r="AJ98" s="57"/>
      <c r="AK98" s="57">
        <f>D98</f>
        <v>0</v>
      </c>
      <c r="AL98" s="64">
        <v>0</v>
      </c>
      <c r="AM98" s="57"/>
      <c r="AN98" s="57" t="str">
        <f t="shared" si="1"/>
        <v/>
      </c>
      <c r="AT98" s="94">
        <v>403210796</v>
      </c>
      <c r="AU98" s="93" t="s">
        <v>118</v>
      </c>
      <c r="AV98" s="93" t="s">
        <v>334</v>
      </c>
      <c r="AW98" s="93" t="s">
        <v>64</v>
      </c>
      <c r="BB98" s="11"/>
      <c r="BC98" s="7"/>
      <c r="BD98" s="7"/>
      <c r="BE98" s="12"/>
    </row>
    <row r="99" spans="1:57" ht="24.95" customHeight="1">
      <c r="A99" s="54">
        <v>100</v>
      </c>
      <c r="B99" s="55">
        <v>403210400</v>
      </c>
      <c r="C99" s="56" t="s">
        <v>335</v>
      </c>
      <c r="D99" s="57"/>
      <c r="E99" s="55" t="s">
        <v>324</v>
      </c>
      <c r="F99" s="58" t="str">
        <f>IFERROR(VLOOKUP(B99,AT:AW,4,FALSE),"")</f>
        <v>-</v>
      </c>
      <c r="G99" s="59" t="s">
        <v>64</v>
      </c>
      <c r="H99" s="59" t="s">
        <v>64</v>
      </c>
      <c r="I99" s="59"/>
      <c r="J99" s="59" t="s">
        <v>64</v>
      </c>
      <c r="K99" s="60"/>
      <c r="L99" s="60"/>
      <c r="M99" s="60" t="s">
        <v>39</v>
      </c>
      <c r="N99" s="60"/>
      <c r="O99" s="60" t="s">
        <v>55</v>
      </c>
      <c r="P99" s="60" t="s">
        <v>328</v>
      </c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1">
        <f>IF(COUNTA(K99:V99)*2/$AF$1&gt;=2,2,COUNTA(K99:V99)*2/$AF$1)</f>
        <v>1.2</v>
      </c>
      <c r="AG99" s="62">
        <f>IF(OR(F99="-",F99="",F99=0),0,IF(F99&gt;=$AG$1,2,F99*2/$AG$1))</f>
        <v>0</v>
      </c>
      <c r="AH99" s="63"/>
      <c r="AI99" s="63"/>
      <c r="AJ99" s="57"/>
      <c r="AK99" s="57">
        <f>D99</f>
        <v>0</v>
      </c>
      <c r="AL99" s="64">
        <v>1.2</v>
      </c>
      <c r="AM99" s="57"/>
      <c r="AN99" s="57" t="str">
        <f t="shared" si="1"/>
        <v/>
      </c>
      <c r="AT99" s="94">
        <v>403210144</v>
      </c>
      <c r="AU99" s="93" t="s">
        <v>336</v>
      </c>
      <c r="AV99" s="93" t="s">
        <v>337</v>
      </c>
      <c r="AW99" s="95">
        <v>5</v>
      </c>
      <c r="BB99" s="11"/>
      <c r="BC99" s="7"/>
      <c r="BD99" s="7"/>
      <c r="BE99" s="12"/>
    </row>
    <row r="100" spans="1:57" ht="24.95" customHeight="1">
      <c r="A100" s="54">
        <v>101</v>
      </c>
      <c r="B100" s="55">
        <v>403209268</v>
      </c>
      <c r="C100" s="56" t="s">
        <v>338</v>
      </c>
      <c r="D100" s="57">
        <v>8</v>
      </c>
      <c r="E100" s="55" t="s">
        <v>324</v>
      </c>
      <c r="F100" s="58">
        <f>IFERROR(VLOOKUP(B100,AT:AW,4,FALSE),"")</f>
        <v>136</v>
      </c>
      <c r="G100" s="59">
        <v>100</v>
      </c>
      <c r="H100" s="59" t="s">
        <v>64</v>
      </c>
      <c r="I100" s="59">
        <v>35</v>
      </c>
      <c r="J100" s="59">
        <v>1</v>
      </c>
      <c r="K100" s="60"/>
      <c r="L100" s="60"/>
      <c r="M100" s="60"/>
      <c r="N100" s="60" t="s">
        <v>55</v>
      </c>
      <c r="O100" s="60"/>
      <c r="P100" s="60" t="s">
        <v>328</v>
      </c>
      <c r="Q100" s="60"/>
      <c r="R100" s="60" t="s">
        <v>57</v>
      </c>
      <c r="S100" s="60" t="s">
        <v>40</v>
      </c>
      <c r="T100" s="60" t="s">
        <v>58</v>
      </c>
      <c r="U100" s="60" t="s">
        <v>41</v>
      </c>
      <c r="V100" s="60" t="s">
        <v>42</v>
      </c>
      <c r="W100" s="60" t="s">
        <v>264</v>
      </c>
      <c r="X100" s="60"/>
      <c r="Y100" s="60"/>
      <c r="Z100" s="60"/>
      <c r="AA100" s="60"/>
      <c r="AB100" s="60"/>
      <c r="AC100" s="60"/>
      <c r="AD100" s="60"/>
      <c r="AE100" s="60"/>
      <c r="AF100" s="61">
        <f>IF(COUNTA(K100:V100)*2/$AF$1&gt;=2,2,COUNTA(K100:V100)*2/$AF$1)</f>
        <v>2</v>
      </c>
      <c r="AG100" s="62">
        <f>IF(OR(F100="-",F100="",F100=0),0,IF(F100&gt;=$AG$1,2,F100*2/$AG$1))</f>
        <v>0.90666666666666662</v>
      </c>
      <c r="AH100" s="63">
        <v>10</v>
      </c>
      <c r="AI100" s="63">
        <v>7.5</v>
      </c>
      <c r="AJ100" s="57">
        <v>14.5</v>
      </c>
      <c r="AK100" s="57">
        <f>D100</f>
        <v>8</v>
      </c>
      <c r="AL100" s="64">
        <v>14.706666666666667</v>
      </c>
      <c r="AM100" s="57"/>
      <c r="AN100" s="57" t="str">
        <f t="shared" si="1"/>
        <v/>
      </c>
      <c r="AT100" s="94">
        <v>403210810</v>
      </c>
      <c r="AU100" s="93" t="s">
        <v>339</v>
      </c>
      <c r="AV100" s="93" t="s">
        <v>340</v>
      </c>
      <c r="AW100" s="93" t="s">
        <v>64</v>
      </c>
      <c r="BB100" s="11"/>
      <c r="BC100" s="7"/>
      <c r="BD100" s="7"/>
      <c r="BE100" s="7"/>
    </row>
    <row r="101" spans="1:57" ht="24.95" customHeight="1">
      <c r="A101" s="54">
        <v>102</v>
      </c>
      <c r="B101" s="55">
        <v>403210667</v>
      </c>
      <c r="C101" s="56" t="s">
        <v>341</v>
      </c>
      <c r="D101" s="57"/>
      <c r="E101" s="55" t="s">
        <v>324</v>
      </c>
      <c r="F101" s="58">
        <f>IFERROR(VLOOKUP(B101,AT:AW,4,FALSE),"")</f>
        <v>65</v>
      </c>
      <c r="G101" s="59" t="s">
        <v>64</v>
      </c>
      <c r="H101" s="59" t="s">
        <v>64</v>
      </c>
      <c r="I101" s="59"/>
      <c r="J101" s="59">
        <v>65</v>
      </c>
      <c r="K101" s="60"/>
      <c r="L101" s="60"/>
      <c r="M101" s="60" t="s">
        <v>39</v>
      </c>
      <c r="N101" s="60"/>
      <c r="O101" s="60" t="s">
        <v>55</v>
      </c>
      <c r="P101" s="60"/>
      <c r="Q101" s="60"/>
      <c r="R101" s="60" t="s">
        <v>57</v>
      </c>
      <c r="S101" s="60"/>
      <c r="T101" s="60"/>
      <c r="U101" s="60"/>
      <c r="V101" s="60"/>
      <c r="W101" s="60" t="s">
        <v>280</v>
      </c>
      <c r="X101" s="60"/>
      <c r="Y101" s="60"/>
      <c r="Z101" s="60"/>
      <c r="AA101" s="60"/>
      <c r="AB101" s="60"/>
      <c r="AC101" s="60"/>
      <c r="AD101" s="60"/>
      <c r="AE101" s="60"/>
      <c r="AF101" s="61">
        <f>IF(COUNTA(K101:V101)*2/$AF$1&gt;=2,2,COUNTA(K101:V101)*2/$AF$1)</f>
        <v>1.2</v>
      </c>
      <c r="AG101" s="62">
        <f>IF(OR(F101="-",F101="",F101=0),0,IF(F101&gt;=$AG$1,2,F101*2/$AG$1))</f>
        <v>0.43333333333333335</v>
      </c>
      <c r="AH101" s="63"/>
      <c r="AI101" s="63"/>
      <c r="AJ101" s="57"/>
      <c r="AK101" s="57">
        <f>D101</f>
        <v>0</v>
      </c>
      <c r="AL101" s="64">
        <v>1.6333333333333333</v>
      </c>
      <c r="AM101" s="57"/>
      <c r="AN101" s="57" t="str">
        <f t="shared" si="1"/>
        <v/>
      </c>
      <c r="AT101" s="94">
        <v>403211010</v>
      </c>
      <c r="AU101" s="93" t="s">
        <v>342</v>
      </c>
      <c r="AV101" s="93" t="s">
        <v>343</v>
      </c>
      <c r="AW101" s="95">
        <v>498</v>
      </c>
      <c r="BB101" s="11"/>
      <c r="BC101" s="7"/>
      <c r="BD101" s="7"/>
      <c r="BE101" s="7"/>
    </row>
    <row r="102" spans="1:57" ht="24.95" customHeight="1">
      <c r="A102" s="54">
        <v>103</v>
      </c>
      <c r="B102" s="55">
        <v>403209895</v>
      </c>
      <c r="C102" s="56" t="s">
        <v>344</v>
      </c>
      <c r="D102" s="57">
        <v>20</v>
      </c>
      <c r="E102" s="55" t="s">
        <v>324</v>
      </c>
      <c r="F102" s="58">
        <f>IFERROR(VLOOKUP(B102,AT:AW,4,FALSE),"")</f>
        <v>489</v>
      </c>
      <c r="G102" s="59">
        <v>95</v>
      </c>
      <c r="H102" s="59">
        <v>100</v>
      </c>
      <c r="I102" s="59">
        <v>99</v>
      </c>
      <c r="J102" s="59">
        <v>95</v>
      </c>
      <c r="K102" s="60"/>
      <c r="L102" s="60"/>
      <c r="M102" s="60" t="s">
        <v>39</v>
      </c>
      <c r="N102" s="60"/>
      <c r="O102" s="60" t="s">
        <v>55</v>
      </c>
      <c r="P102" s="60" t="s">
        <v>328</v>
      </c>
      <c r="Q102" s="60"/>
      <c r="R102" s="60" t="s">
        <v>57</v>
      </c>
      <c r="S102" s="60" t="s">
        <v>40</v>
      </c>
      <c r="T102" s="60" t="s">
        <v>58</v>
      </c>
      <c r="U102" s="60" t="s">
        <v>345</v>
      </c>
      <c r="V102" s="60" t="s">
        <v>42</v>
      </c>
      <c r="W102" s="60"/>
      <c r="X102" s="60"/>
      <c r="Y102" s="60"/>
      <c r="Z102" s="60"/>
      <c r="AA102" s="60"/>
      <c r="AB102" s="60"/>
      <c r="AC102" s="60"/>
      <c r="AD102" s="60"/>
      <c r="AE102" s="60"/>
      <c r="AF102" s="61">
        <f>IF(COUNTA(K102:V102)*2/$AF$1&gt;=2,2,COUNTA(K102:V102)*2/$AF$1)</f>
        <v>2</v>
      </c>
      <c r="AG102" s="62">
        <f>IF(OR(F102="-",F102="",F102=0),0,IF(F102&gt;=$AG$1,2,F102*2/$AG$1))</f>
        <v>2</v>
      </c>
      <c r="AH102" s="63">
        <v>10</v>
      </c>
      <c r="AI102" s="63">
        <v>10</v>
      </c>
      <c r="AJ102" s="57">
        <v>20</v>
      </c>
      <c r="AK102" s="57">
        <f>D102</f>
        <v>20</v>
      </c>
      <c r="AL102" s="64">
        <v>20</v>
      </c>
      <c r="AM102" s="57"/>
      <c r="AN102" s="57" t="str">
        <f t="shared" si="1"/>
        <v/>
      </c>
      <c r="AT102" s="94">
        <v>403210747</v>
      </c>
      <c r="AU102" s="93" t="s">
        <v>346</v>
      </c>
      <c r="AV102" s="93" t="s">
        <v>347</v>
      </c>
      <c r="AW102" s="93" t="s">
        <v>64</v>
      </c>
      <c r="BB102" s="11"/>
      <c r="BC102" s="7"/>
      <c r="BD102" s="7"/>
      <c r="BE102" s="12"/>
    </row>
    <row r="103" spans="1:57" ht="24.95" customHeight="1">
      <c r="A103" s="54">
        <v>104</v>
      </c>
      <c r="B103" s="55">
        <v>403210144</v>
      </c>
      <c r="C103" s="56" t="s">
        <v>348</v>
      </c>
      <c r="D103" s="57">
        <v>17</v>
      </c>
      <c r="E103" s="55" t="s">
        <v>324</v>
      </c>
      <c r="F103" s="58">
        <f>IFERROR(VLOOKUP(B103,AT:AW,4,FALSE),"")</f>
        <v>5</v>
      </c>
      <c r="G103" s="59">
        <v>5</v>
      </c>
      <c r="H103" s="59" t="s">
        <v>64</v>
      </c>
      <c r="I103" s="59"/>
      <c r="J103" s="59" t="s">
        <v>64</v>
      </c>
      <c r="K103" s="60"/>
      <c r="L103" s="60"/>
      <c r="M103" s="60" t="s">
        <v>39</v>
      </c>
      <c r="N103" s="60"/>
      <c r="O103" s="60" t="s">
        <v>55</v>
      </c>
      <c r="P103" s="60"/>
      <c r="Q103" s="60"/>
      <c r="R103" s="60" t="s">
        <v>57</v>
      </c>
      <c r="S103" s="60" t="s">
        <v>40</v>
      </c>
      <c r="T103" s="60"/>
      <c r="U103" s="60" t="s">
        <v>41</v>
      </c>
      <c r="V103" s="60" t="s">
        <v>42</v>
      </c>
      <c r="W103" s="60" t="s">
        <v>349</v>
      </c>
      <c r="X103" s="60"/>
      <c r="Y103" s="60"/>
      <c r="Z103" s="60"/>
      <c r="AA103" s="60"/>
      <c r="AB103" s="60"/>
      <c r="AC103" s="60"/>
      <c r="AD103" s="60"/>
      <c r="AE103" s="60"/>
      <c r="AF103" s="61">
        <f>IF(COUNTA(K103:V103)*2/$AF$1&gt;=2,2,COUNTA(K103:V103)*2/$AF$1)</f>
        <v>2</v>
      </c>
      <c r="AG103" s="62">
        <f>IF(OR(F103="-",F103="",F103=0),0,IF(F103&gt;=$AG$1,2,F103*2/$AG$1))</f>
        <v>3.3333333333333333E-2</v>
      </c>
      <c r="AH103" s="63"/>
      <c r="AI103" s="63">
        <v>4.9000000000000004</v>
      </c>
      <c r="AJ103" s="57">
        <v>14.5</v>
      </c>
      <c r="AK103" s="57">
        <f>D103</f>
        <v>17</v>
      </c>
      <c r="AL103" s="64">
        <v>9.3333333333333321</v>
      </c>
      <c r="AM103" s="57"/>
      <c r="AN103" s="57" t="str">
        <f t="shared" si="1"/>
        <v>err</v>
      </c>
      <c r="AT103" s="94">
        <v>403211373</v>
      </c>
      <c r="AU103" s="93" t="s">
        <v>109</v>
      </c>
      <c r="AV103" s="93" t="s">
        <v>350</v>
      </c>
      <c r="AW103" s="95">
        <v>395</v>
      </c>
      <c r="BB103" s="11"/>
      <c r="BC103" s="7"/>
      <c r="BD103" s="7"/>
      <c r="BE103" s="12"/>
    </row>
    <row r="104" spans="1:57" ht="24.95" customHeight="1">
      <c r="A104" s="54">
        <v>105</v>
      </c>
      <c r="B104" s="55">
        <v>403210810</v>
      </c>
      <c r="C104" s="56" t="s">
        <v>351</v>
      </c>
      <c r="D104" s="57"/>
      <c r="E104" s="55" t="s">
        <v>324</v>
      </c>
      <c r="F104" s="58" t="str">
        <f>IFERROR(VLOOKUP(B104,AT:AW,4,FALSE),"")</f>
        <v>-</v>
      </c>
      <c r="G104" s="59" t="s">
        <v>64</v>
      </c>
      <c r="H104" s="59" t="s">
        <v>64</v>
      </c>
      <c r="I104" s="59"/>
      <c r="J104" s="59" t="s">
        <v>64</v>
      </c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1">
        <f>IF(COUNTA(K104:V104)*2/$AF$1&gt;=2,2,COUNTA(K104:V104)*2/$AF$1)</f>
        <v>0</v>
      </c>
      <c r="AG104" s="62">
        <f>IF(OR(F104="-",F104="",F104=0),0,IF(F104&gt;=$AG$1,2,F104*2/$AG$1))</f>
        <v>0</v>
      </c>
      <c r="AH104" s="63"/>
      <c r="AI104" s="63">
        <v>10</v>
      </c>
      <c r="AJ104" s="57"/>
      <c r="AK104" s="57">
        <f>D104</f>
        <v>0</v>
      </c>
      <c r="AL104" s="64">
        <v>5</v>
      </c>
      <c r="AM104" s="57"/>
      <c r="AN104" s="57" t="str">
        <f t="shared" si="1"/>
        <v/>
      </c>
      <c r="AT104" s="94">
        <v>403209686</v>
      </c>
      <c r="AU104" s="93" t="s">
        <v>352</v>
      </c>
      <c r="AV104" s="93" t="s">
        <v>353</v>
      </c>
      <c r="AW104" s="95">
        <v>495</v>
      </c>
      <c r="BB104" s="11"/>
      <c r="BC104" s="7"/>
      <c r="BD104" s="7"/>
      <c r="BE104" s="12"/>
    </row>
    <row r="105" spans="1:57" ht="24.95" customHeight="1">
      <c r="A105" s="54">
        <v>106</v>
      </c>
      <c r="B105" s="55">
        <v>403211566</v>
      </c>
      <c r="C105" s="56" t="s">
        <v>354</v>
      </c>
      <c r="D105" s="57">
        <v>19</v>
      </c>
      <c r="E105" s="55" t="s">
        <v>324</v>
      </c>
      <c r="F105" s="58">
        <f>IFERROR(VLOOKUP(B105,AT:AW,4,FALSE),"")</f>
        <v>500</v>
      </c>
      <c r="G105" s="59">
        <v>100</v>
      </c>
      <c r="H105" s="59">
        <v>100</v>
      </c>
      <c r="I105" s="59">
        <v>100</v>
      </c>
      <c r="J105" s="59">
        <v>100</v>
      </c>
      <c r="K105" s="60"/>
      <c r="L105" s="60" t="s">
        <v>53</v>
      </c>
      <c r="M105" s="60"/>
      <c r="N105" s="60"/>
      <c r="O105" s="60" t="s">
        <v>55</v>
      </c>
      <c r="P105" s="60" t="s">
        <v>328</v>
      </c>
      <c r="Q105" s="60"/>
      <c r="R105" s="60" t="s">
        <v>57</v>
      </c>
      <c r="S105" s="60" t="s">
        <v>40</v>
      </c>
      <c r="T105" s="60" t="s">
        <v>58</v>
      </c>
      <c r="U105" s="60" t="s">
        <v>41</v>
      </c>
      <c r="V105" s="60" t="s">
        <v>42</v>
      </c>
      <c r="W105" s="60" t="s">
        <v>355</v>
      </c>
      <c r="X105" s="60"/>
      <c r="Y105" s="60"/>
      <c r="Z105" s="60"/>
      <c r="AA105" s="60"/>
      <c r="AB105" s="60"/>
      <c r="AC105" s="60"/>
      <c r="AD105" s="60"/>
      <c r="AE105" s="60"/>
      <c r="AF105" s="61">
        <f>IF(COUNTA(K105:V105)*2/$AF$1&gt;=2,2,COUNTA(K105:V105)*2/$AF$1)</f>
        <v>2</v>
      </c>
      <c r="AG105" s="62">
        <f>IF(OR(F105="-",F105="",F105=0),0,IF(F105&gt;=$AG$1,2,F105*2/$AG$1))</f>
        <v>2</v>
      </c>
      <c r="AH105" s="63">
        <v>10</v>
      </c>
      <c r="AI105" s="63">
        <v>9.8000000000000007</v>
      </c>
      <c r="AJ105" s="57">
        <v>18</v>
      </c>
      <c r="AK105" s="57">
        <f>D105</f>
        <v>19</v>
      </c>
      <c r="AL105" s="64">
        <v>19.5</v>
      </c>
      <c r="AM105" s="57"/>
      <c r="AN105" s="57" t="str">
        <f t="shared" si="1"/>
        <v/>
      </c>
      <c r="AT105" s="94">
        <v>403211252</v>
      </c>
      <c r="AU105" s="93" t="s">
        <v>356</v>
      </c>
      <c r="AV105" s="93" t="s">
        <v>91</v>
      </c>
      <c r="AW105" s="93" t="s">
        <v>64</v>
      </c>
      <c r="BB105" s="11"/>
      <c r="BC105" s="7"/>
      <c r="BD105" s="7"/>
      <c r="BE105" s="12"/>
    </row>
    <row r="106" spans="1:57" ht="24.95" customHeight="1">
      <c r="A106" s="54">
        <v>107</v>
      </c>
      <c r="B106" s="55">
        <v>403211010</v>
      </c>
      <c r="C106" s="56" t="s">
        <v>357</v>
      </c>
      <c r="D106" s="57">
        <v>18</v>
      </c>
      <c r="E106" s="55" t="s">
        <v>324</v>
      </c>
      <c r="F106" s="58">
        <f>IFERROR(VLOOKUP(B106,AT:AW,4,FALSE),"")</f>
        <v>498</v>
      </c>
      <c r="G106" s="59">
        <v>100</v>
      </c>
      <c r="H106" s="59">
        <v>100</v>
      </c>
      <c r="I106" s="59">
        <v>100</v>
      </c>
      <c r="J106" s="59">
        <v>98</v>
      </c>
      <c r="K106" s="60"/>
      <c r="L106" s="60"/>
      <c r="M106" s="60" t="s">
        <v>39</v>
      </c>
      <c r="N106" s="60"/>
      <c r="O106" s="60" t="s">
        <v>55</v>
      </c>
      <c r="P106" s="60" t="s">
        <v>328</v>
      </c>
      <c r="Q106" s="60"/>
      <c r="R106" s="60" t="s">
        <v>57</v>
      </c>
      <c r="S106" s="60" t="s">
        <v>40</v>
      </c>
      <c r="T106" s="60" t="s">
        <v>58</v>
      </c>
      <c r="U106" s="60" t="s">
        <v>41</v>
      </c>
      <c r="V106" s="60" t="s">
        <v>42</v>
      </c>
      <c r="W106" s="60"/>
      <c r="X106" s="60"/>
      <c r="Y106" s="60"/>
      <c r="Z106" s="60"/>
      <c r="AA106" s="60"/>
      <c r="AB106" s="60"/>
      <c r="AC106" s="60"/>
      <c r="AD106" s="60"/>
      <c r="AE106" s="60"/>
      <c r="AF106" s="61">
        <f>IF(COUNTA(K106:V106)*2/$AF$1&gt;=2,2,COUNTA(K106:V106)*2/$AF$1)</f>
        <v>2</v>
      </c>
      <c r="AG106" s="62">
        <f>IF(OR(F106="-",F106="",F106=0),0,IF(F106&gt;=$AG$1,2,F106*2/$AG$1))</f>
        <v>2</v>
      </c>
      <c r="AH106" s="63">
        <v>10</v>
      </c>
      <c r="AI106" s="63"/>
      <c r="AJ106" s="57">
        <v>15.5</v>
      </c>
      <c r="AK106" s="57">
        <f>D106</f>
        <v>18</v>
      </c>
      <c r="AL106" s="64">
        <v>14.15</v>
      </c>
      <c r="AM106" s="57"/>
      <c r="AN106" s="57" t="str">
        <f t="shared" si="1"/>
        <v>err</v>
      </c>
      <c r="AT106" s="94">
        <v>403211308</v>
      </c>
      <c r="AU106" s="93" t="s">
        <v>358</v>
      </c>
      <c r="AV106" s="93" t="s">
        <v>359</v>
      </c>
      <c r="AW106" s="93" t="s">
        <v>64</v>
      </c>
      <c r="BB106" s="11"/>
      <c r="BC106" s="7"/>
      <c r="BD106" s="7"/>
      <c r="BE106" s="12"/>
    </row>
    <row r="107" spans="1:57" ht="24.95" customHeight="1">
      <c r="A107" s="54">
        <v>108</v>
      </c>
      <c r="B107" s="55">
        <v>403210747</v>
      </c>
      <c r="C107" s="56" t="s">
        <v>360</v>
      </c>
      <c r="D107" s="57"/>
      <c r="E107" s="55" t="s">
        <v>324</v>
      </c>
      <c r="F107" s="58" t="str">
        <f>IFERROR(VLOOKUP(B107,AT:AW,4,FALSE),"")</f>
        <v>-</v>
      </c>
      <c r="G107" s="59" t="s">
        <v>64</v>
      </c>
      <c r="H107" s="59" t="s">
        <v>64</v>
      </c>
      <c r="I107" s="59"/>
      <c r="J107" s="59" t="s">
        <v>64</v>
      </c>
      <c r="K107" s="60"/>
      <c r="L107" s="60"/>
      <c r="M107" s="60"/>
      <c r="N107" s="60"/>
      <c r="O107" s="60"/>
      <c r="P107" s="60"/>
      <c r="Q107" s="60"/>
      <c r="R107" s="60" t="s">
        <v>57</v>
      </c>
      <c r="S107" s="60"/>
      <c r="T107" s="60"/>
      <c r="U107" s="60"/>
      <c r="V107" s="60"/>
      <c r="W107" s="60" t="s">
        <v>361</v>
      </c>
      <c r="X107" s="60"/>
      <c r="Y107" s="60"/>
      <c r="Z107" s="60"/>
      <c r="AA107" s="60"/>
      <c r="AB107" s="60"/>
      <c r="AC107" s="60"/>
      <c r="AD107" s="60"/>
      <c r="AE107" s="60"/>
      <c r="AF107" s="61">
        <f>IF(COUNTA(K107:V107)*2/$AF$1&gt;=2,2,COUNTA(K107:V107)*2/$AF$1)</f>
        <v>0.4</v>
      </c>
      <c r="AG107" s="62">
        <f>IF(OR(F107="-",F107="",F107=0),0,IF(F107&gt;=$AG$1,2,F107*2/$AG$1))</f>
        <v>0</v>
      </c>
      <c r="AH107" s="63"/>
      <c r="AI107" s="63"/>
      <c r="AJ107" s="57"/>
      <c r="AK107" s="57">
        <f>D107</f>
        <v>0</v>
      </c>
      <c r="AL107" s="64">
        <v>0.4</v>
      </c>
      <c r="AM107" s="57"/>
      <c r="AN107" s="57" t="str">
        <f t="shared" si="1"/>
        <v/>
      </c>
      <c r="AT107" s="94">
        <v>403210240</v>
      </c>
      <c r="AU107" s="93" t="s">
        <v>362</v>
      </c>
      <c r="AV107" s="93" t="s">
        <v>102</v>
      </c>
      <c r="AW107" s="93" t="s">
        <v>64</v>
      </c>
      <c r="BB107" s="11"/>
      <c r="BC107" s="7"/>
      <c r="BD107" s="7"/>
      <c r="BE107" s="7"/>
    </row>
    <row r="108" spans="1:57" ht="24.95" customHeight="1">
      <c r="A108" s="54">
        <v>109</v>
      </c>
      <c r="B108" s="55">
        <v>403211373</v>
      </c>
      <c r="C108" s="56" t="s">
        <v>363</v>
      </c>
      <c r="D108" s="57">
        <v>20</v>
      </c>
      <c r="E108" s="55" t="s">
        <v>324</v>
      </c>
      <c r="F108" s="58">
        <f>IFERROR(VLOOKUP(B108,AT:AW,4,FALSE),"")</f>
        <v>395</v>
      </c>
      <c r="G108" s="59" t="s">
        <v>64</v>
      </c>
      <c r="H108" s="59">
        <v>100</v>
      </c>
      <c r="I108" s="59">
        <v>100</v>
      </c>
      <c r="J108" s="59">
        <v>95</v>
      </c>
      <c r="K108" s="60"/>
      <c r="L108" s="60" t="s">
        <v>53</v>
      </c>
      <c r="M108" s="60" t="s">
        <v>39</v>
      </c>
      <c r="N108" s="60"/>
      <c r="O108" s="60" t="s">
        <v>55</v>
      </c>
      <c r="P108" s="60" t="s">
        <v>328</v>
      </c>
      <c r="Q108" s="60"/>
      <c r="R108" s="60" t="s">
        <v>57</v>
      </c>
      <c r="S108" s="60" t="s">
        <v>40</v>
      </c>
      <c r="T108" s="60" t="s">
        <v>58</v>
      </c>
      <c r="U108" s="60" t="s">
        <v>41</v>
      </c>
      <c r="V108" s="60" t="s">
        <v>42</v>
      </c>
      <c r="W108" s="60" t="s">
        <v>280</v>
      </c>
      <c r="X108" s="60"/>
      <c r="Y108" s="60"/>
      <c r="Z108" s="60"/>
      <c r="AA108" s="60"/>
      <c r="AB108" s="60"/>
      <c r="AC108" s="60"/>
      <c r="AD108" s="60"/>
      <c r="AE108" s="60"/>
      <c r="AF108" s="61">
        <f>IF(COUNTA(K108:V108)*2/$AF$1&gt;=2,2,COUNTA(K108:V108)*2/$AF$1)</f>
        <v>2</v>
      </c>
      <c r="AG108" s="62">
        <f>IF(OR(F108="-",F108="",F108=0),0,IF(F108&gt;=$AG$1,2,F108*2/$AG$1))</f>
        <v>2</v>
      </c>
      <c r="AH108" s="63">
        <v>10</v>
      </c>
      <c r="AI108" s="63">
        <v>10</v>
      </c>
      <c r="AJ108" s="57">
        <v>17.5</v>
      </c>
      <c r="AK108" s="57">
        <f>D108</f>
        <v>20</v>
      </c>
      <c r="AL108" s="64">
        <v>19.75</v>
      </c>
      <c r="AM108" s="57"/>
      <c r="AN108" s="57" t="str">
        <f t="shared" si="1"/>
        <v/>
      </c>
      <c r="AT108" s="94">
        <v>403210425</v>
      </c>
      <c r="AU108" s="93" t="s">
        <v>364</v>
      </c>
      <c r="AV108" s="93" t="s">
        <v>107</v>
      </c>
      <c r="AW108" s="95">
        <v>270</v>
      </c>
      <c r="BB108" s="11"/>
      <c r="BC108" s="7"/>
      <c r="BD108" s="7"/>
      <c r="BE108" s="12"/>
    </row>
    <row r="109" spans="1:57" ht="24.95" customHeight="1">
      <c r="A109" s="54">
        <v>110</v>
      </c>
      <c r="B109" s="55">
        <v>403209444</v>
      </c>
      <c r="C109" s="56" t="s">
        <v>365</v>
      </c>
      <c r="D109" s="57"/>
      <c r="E109" s="55" t="s">
        <v>324</v>
      </c>
      <c r="F109" s="58">
        <f>IFERROR(VLOOKUP(B109,AT:AW,4,FALSE),"")</f>
        <v>130</v>
      </c>
      <c r="G109" s="59" t="s">
        <v>64</v>
      </c>
      <c r="H109" s="59" t="s">
        <v>64</v>
      </c>
      <c r="I109" s="59">
        <v>80</v>
      </c>
      <c r="J109" s="59">
        <v>50</v>
      </c>
      <c r="K109" s="60"/>
      <c r="L109" s="60"/>
      <c r="M109" s="60"/>
      <c r="N109" s="60"/>
      <c r="O109" s="60" t="s">
        <v>55</v>
      </c>
      <c r="P109" s="60" t="s">
        <v>328</v>
      </c>
      <c r="Q109" s="60"/>
      <c r="R109" s="60" t="s">
        <v>57</v>
      </c>
      <c r="S109" s="60" t="s">
        <v>40</v>
      </c>
      <c r="T109" s="60"/>
      <c r="U109" s="60" t="s">
        <v>41</v>
      </c>
      <c r="V109" s="60" t="s">
        <v>42</v>
      </c>
      <c r="W109" s="60" t="s">
        <v>280</v>
      </c>
      <c r="X109" s="60"/>
      <c r="Y109" s="60"/>
      <c r="Z109" s="60"/>
      <c r="AA109" s="60"/>
      <c r="AB109" s="60"/>
      <c r="AC109" s="60"/>
      <c r="AD109" s="60"/>
      <c r="AE109" s="60"/>
      <c r="AF109" s="61">
        <f>IF(COUNTA(K109:V109)*2/$AF$1&gt;=2,2,COUNTA(K109:V109)*2/$AF$1)</f>
        <v>2</v>
      </c>
      <c r="AG109" s="62">
        <f>IF(OR(F109="-",F109="",F109=0),0,IF(F109&gt;=$AG$1,2,F109*2/$AG$1))</f>
        <v>0.8666666666666667</v>
      </c>
      <c r="AH109" s="63"/>
      <c r="AI109" s="63"/>
      <c r="AJ109" s="57">
        <v>16.5</v>
      </c>
      <c r="AK109" s="57">
        <f>D109</f>
        <v>0</v>
      </c>
      <c r="AL109" s="64">
        <v>4.5166666666666666</v>
      </c>
      <c r="AM109" s="57"/>
      <c r="AN109" s="57" t="str">
        <f t="shared" si="1"/>
        <v/>
      </c>
      <c r="AT109" s="94">
        <v>403210546</v>
      </c>
      <c r="AU109" s="93" t="s">
        <v>312</v>
      </c>
      <c r="AV109" s="93" t="s">
        <v>366</v>
      </c>
      <c r="AW109" s="95">
        <v>485</v>
      </c>
      <c r="BB109" s="11"/>
      <c r="BC109" s="7"/>
      <c r="BD109" s="7"/>
      <c r="BE109" s="7"/>
    </row>
    <row r="110" spans="1:57" ht="24.95" customHeight="1">
      <c r="A110" s="54">
        <v>111</v>
      </c>
      <c r="B110" s="55">
        <v>403209686</v>
      </c>
      <c r="C110" s="56" t="s">
        <v>367</v>
      </c>
      <c r="D110" s="57">
        <v>19</v>
      </c>
      <c r="E110" s="55" t="s">
        <v>324</v>
      </c>
      <c r="F110" s="58">
        <f>IFERROR(VLOOKUP(B110,AT:AW,4,FALSE),"")</f>
        <v>495</v>
      </c>
      <c r="G110" s="59">
        <v>100</v>
      </c>
      <c r="H110" s="59">
        <v>95</v>
      </c>
      <c r="I110" s="59">
        <v>100</v>
      </c>
      <c r="J110" s="59">
        <v>100</v>
      </c>
      <c r="K110" s="60"/>
      <c r="L110" s="60"/>
      <c r="M110" s="60" t="s">
        <v>39</v>
      </c>
      <c r="N110" s="60"/>
      <c r="O110" s="60" t="s">
        <v>55</v>
      </c>
      <c r="P110" s="60" t="s">
        <v>328</v>
      </c>
      <c r="Q110" s="60"/>
      <c r="R110" s="60"/>
      <c r="S110" s="60" t="s">
        <v>40</v>
      </c>
      <c r="T110" s="60"/>
      <c r="U110" s="60" t="s">
        <v>41</v>
      </c>
      <c r="V110" s="60" t="s">
        <v>42</v>
      </c>
      <c r="W110" s="60"/>
      <c r="X110" s="60"/>
      <c r="Y110" s="60"/>
      <c r="Z110" s="60"/>
      <c r="AA110" s="60"/>
      <c r="AB110" s="60"/>
      <c r="AC110" s="60"/>
      <c r="AD110" s="60"/>
      <c r="AE110" s="60"/>
      <c r="AF110" s="61">
        <f>IF(COUNTA(K110:V110)*2/$AF$1&gt;=2,2,COUNTA(K110:V110)*2/$AF$1)</f>
        <v>2</v>
      </c>
      <c r="AG110" s="62">
        <f>IF(OR(F110="-",F110="",F110=0),0,IF(F110&gt;=$AG$1,2,F110*2/$AG$1))</f>
        <v>2</v>
      </c>
      <c r="AH110" s="63">
        <v>10</v>
      </c>
      <c r="AI110" s="63">
        <v>9.5</v>
      </c>
      <c r="AJ110" s="57">
        <v>13.5</v>
      </c>
      <c r="AK110" s="57">
        <f>D110</f>
        <v>19</v>
      </c>
      <c r="AL110" s="64">
        <v>18.899999999999999</v>
      </c>
      <c r="AM110" s="57"/>
      <c r="AN110" s="57" t="str">
        <f t="shared" si="1"/>
        <v/>
      </c>
      <c r="AT110" s="94">
        <v>403209540</v>
      </c>
      <c r="AU110" s="93" t="s">
        <v>271</v>
      </c>
      <c r="AV110" s="93" t="s">
        <v>368</v>
      </c>
      <c r="AW110" s="95">
        <v>398</v>
      </c>
      <c r="BB110" s="11"/>
      <c r="BC110" s="7"/>
      <c r="BD110" s="7"/>
      <c r="BE110" s="12"/>
    </row>
    <row r="111" spans="1:57" ht="24.95" customHeight="1">
      <c r="A111" s="54">
        <v>112</v>
      </c>
      <c r="B111" s="55">
        <v>403211252</v>
      </c>
      <c r="C111" s="56" t="s">
        <v>369</v>
      </c>
      <c r="D111" s="57"/>
      <c r="E111" s="55" t="s">
        <v>324</v>
      </c>
      <c r="F111" s="58" t="str">
        <f>IFERROR(VLOOKUP(B111,AT:AW,4,FALSE),"")</f>
        <v>-</v>
      </c>
      <c r="G111" s="59" t="s">
        <v>64</v>
      </c>
      <c r="H111" s="59" t="s">
        <v>64</v>
      </c>
      <c r="I111" s="59"/>
      <c r="J111" s="59" t="s">
        <v>64</v>
      </c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1">
        <f>IF(COUNTA(K111:V111)*2/$AF$1&gt;=2,2,COUNTA(K111:V111)*2/$AF$1)</f>
        <v>0</v>
      </c>
      <c r="AG111" s="62">
        <f>IF(OR(F111="-",F111="",F111=0),0,IF(F111&gt;=$AG$1,2,F111*2/$AG$1))</f>
        <v>0</v>
      </c>
      <c r="AH111" s="63"/>
      <c r="AI111" s="63"/>
      <c r="AJ111" s="57"/>
      <c r="AK111" s="57">
        <f>D111</f>
        <v>0</v>
      </c>
      <c r="AL111" s="64">
        <v>0</v>
      </c>
      <c r="AM111" s="57"/>
      <c r="AN111" s="57" t="str">
        <f t="shared" si="1"/>
        <v/>
      </c>
      <c r="AT111" s="94">
        <v>403211084</v>
      </c>
      <c r="AU111" s="93" t="s">
        <v>370</v>
      </c>
      <c r="AV111" s="93" t="s">
        <v>371</v>
      </c>
      <c r="AW111" s="93" t="s">
        <v>64</v>
      </c>
      <c r="BB111" s="11"/>
      <c r="BC111" s="7"/>
      <c r="BD111" s="7"/>
      <c r="BE111" s="7"/>
    </row>
    <row r="112" spans="1:57" ht="24.95" customHeight="1">
      <c r="A112" s="54">
        <v>113</v>
      </c>
      <c r="B112" s="55">
        <v>403211308</v>
      </c>
      <c r="C112" s="56" t="s">
        <v>372</v>
      </c>
      <c r="D112" s="57"/>
      <c r="E112" s="55" t="s">
        <v>324</v>
      </c>
      <c r="F112" s="58" t="str">
        <f>IFERROR(VLOOKUP(B112,AT:AW,4,FALSE),"")</f>
        <v>-</v>
      </c>
      <c r="G112" s="59" t="s">
        <v>64</v>
      </c>
      <c r="H112" s="59" t="s">
        <v>64</v>
      </c>
      <c r="I112" s="59"/>
      <c r="J112" s="59" t="s">
        <v>64</v>
      </c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1">
        <f>IF(COUNTA(K112:V112)*2/$AF$1&gt;=2,2,COUNTA(K112:V112)*2/$AF$1)</f>
        <v>0</v>
      </c>
      <c r="AG112" s="62">
        <f>IF(OR(F112="-",F112="",F112=0),0,IF(F112&gt;=$AG$1,2,F112*2/$AG$1))</f>
        <v>0</v>
      </c>
      <c r="AH112" s="63"/>
      <c r="AI112" s="63"/>
      <c r="AJ112" s="57"/>
      <c r="AK112" s="57">
        <f>D112</f>
        <v>0</v>
      </c>
      <c r="AL112" s="64">
        <v>0</v>
      </c>
      <c r="AM112" s="57"/>
      <c r="AN112" s="57" t="str">
        <f t="shared" si="1"/>
        <v/>
      </c>
      <c r="AT112" s="94">
        <v>403209975</v>
      </c>
      <c r="AU112" s="93" t="s">
        <v>373</v>
      </c>
      <c r="AV112" s="93" t="s">
        <v>374</v>
      </c>
      <c r="AW112" s="95">
        <v>258</v>
      </c>
      <c r="BB112" s="11"/>
      <c r="BC112" s="7"/>
      <c r="BD112" s="7"/>
      <c r="BE112" s="7"/>
    </row>
    <row r="113" spans="1:57" ht="24.95" customHeight="1">
      <c r="A113" s="54">
        <v>114</v>
      </c>
      <c r="B113" s="55">
        <v>403210240</v>
      </c>
      <c r="C113" s="56" t="s">
        <v>375</v>
      </c>
      <c r="D113" s="57"/>
      <c r="E113" s="55" t="s">
        <v>324</v>
      </c>
      <c r="F113" s="58" t="str">
        <f>IFERROR(VLOOKUP(B113,AT:AW,4,FALSE),"")</f>
        <v>-</v>
      </c>
      <c r="G113" s="59" t="s">
        <v>64</v>
      </c>
      <c r="H113" s="59" t="s">
        <v>64</v>
      </c>
      <c r="I113" s="59"/>
      <c r="J113" s="59" t="s">
        <v>64</v>
      </c>
      <c r="K113" s="60"/>
      <c r="L113" s="60"/>
      <c r="M113" s="60"/>
      <c r="N113" s="60"/>
      <c r="O113" s="60"/>
      <c r="P113" s="60"/>
      <c r="Q113" s="60"/>
      <c r="R113" s="60"/>
      <c r="S113" s="60" t="s">
        <v>40</v>
      </c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1">
        <f>IF(COUNTA(K113:V113)*2/$AF$1&gt;=2,2,COUNTA(K113:V113)*2/$AF$1)</f>
        <v>0.4</v>
      </c>
      <c r="AG113" s="62">
        <f>IF(OR(F113="-",F113="",F113=0),0,IF(F113&gt;=$AG$1,2,F113*2/$AG$1))</f>
        <v>0</v>
      </c>
      <c r="AH113" s="63"/>
      <c r="AI113" s="63"/>
      <c r="AJ113" s="57">
        <v>10</v>
      </c>
      <c r="AK113" s="57">
        <f>D113</f>
        <v>0</v>
      </c>
      <c r="AL113" s="64">
        <v>1.4</v>
      </c>
      <c r="AM113" s="57"/>
      <c r="AN113" s="57" t="str">
        <f t="shared" si="1"/>
        <v/>
      </c>
      <c r="AT113" s="94">
        <v>403210320</v>
      </c>
      <c r="AU113" s="93" t="s">
        <v>288</v>
      </c>
      <c r="AV113" s="93" t="s">
        <v>376</v>
      </c>
      <c r="AW113" s="95">
        <v>184</v>
      </c>
      <c r="BB113" s="7"/>
      <c r="BC113" s="7"/>
      <c r="BD113" s="7"/>
      <c r="BE113" s="7"/>
    </row>
    <row r="114" spans="1:57" ht="24.95" customHeight="1">
      <c r="A114" s="54">
        <v>115</v>
      </c>
      <c r="B114" s="55">
        <v>403210425</v>
      </c>
      <c r="C114" s="56" t="s">
        <v>377</v>
      </c>
      <c r="D114" s="57">
        <v>18</v>
      </c>
      <c r="E114" s="55" t="s">
        <v>324</v>
      </c>
      <c r="F114" s="58">
        <f>IFERROR(VLOOKUP(B114,AT:AW,4,FALSE),"")</f>
        <v>270</v>
      </c>
      <c r="G114" s="59">
        <v>80</v>
      </c>
      <c r="H114" s="59" t="s">
        <v>64</v>
      </c>
      <c r="I114" s="59">
        <v>100</v>
      </c>
      <c r="J114" s="59">
        <v>90</v>
      </c>
      <c r="K114" s="60"/>
      <c r="L114" s="60"/>
      <c r="M114" s="60" t="s">
        <v>39</v>
      </c>
      <c r="N114" s="60"/>
      <c r="O114" s="60" t="s">
        <v>55</v>
      </c>
      <c r="P114" s="60" t="s">
        <v>328</v>
      </c>
      <c r="Q114" s="60"/>
      <c r="R114" s="60" t="s">
        <v>57</v>
      </c>
      <c r="S114" s="60" t="s">
        <v>40</v>
      </c>
      <c r="T114" s="60"/>
      <c r="U114" s="60" t="s">
        <v>41</v>
      </c>
      <c r="V114" s="60"/>
      <c r="W114" s="60" t="s">
        <v>280</v>
      </c>
      <c r="X114" s="60"/>
      <c r="Y114" s="60"/>
      <c r="Z114" s="60"/>
      <c r="AA114" s="60"/>
      <c r="AB114" s="60"/>
      <c r="AC114" s="60"/>
      <c r="AD114" s="60"/>
      <c r="AE114" s="60"/>
      <c r="AF114" s="61">
        <f>IF(COUNTA(K114:V114)*2/$AF$1&gt;=2,2,COUNTA(K114:V114)*2/$AF$1)</f>
        <v>2</v>
      </c>
      <c r="AG114" s="62">
        <f>IF(OR(F114="-",F114="",F114=0),0,IF(F114&gt;=$AG$1,2,F114*2/$AG$1))</f>
        <v>1.8</v>
      </c>
      <c r="AH114" s="63">
        <v>9.9</v>
      </c>
      <c r="AI114" s="63">
        <v>9.1999999999999993</v>
      </c>
      <c r="AJ114" s="57">
        <v>20</v>
      </c>
      <c r="AK114" s="57">
        <f>D114</f>
        <v>18</v>
      </c>
      <c r="AL114" s="64">
        <v>18.95</v>
      </c>
      <c r="AM114" s="57"/>
      <c r="AN114" s="57" t="str">
        <f t="shared" si="1"/>
        <v/>
      </c>
      <c r="AT114" s="94">
        <v>403210562</v>
      </c>
      <c r="AU114" s="93" t="s">
        <v>293</v>
      </c>
      <c r="AV114" s="93" t="s">
        <v>378</v>
      </c>
      <c r="AW114" s="95">
        <v>465</v>
      </c>
      <c r="BB114" s="11"/>
      <c r="BC114" s="7"/>
      <c r="BD114" s="7"/>
      <c r="BE114" s="7"/>
    </row>
    <row r="115" spans="1:57" ht="24.95" customHeight="1">
      <c r="A115" s="54">
        <v>116</v>
      </c>
      <c r="B115" s="55">
        <v>403208930</v>
      </c>
      <c r="C115" s="56" t="s">
        <v>379</v>
      </c>
      <c r="D115" s="57">
        <v>18</v>
      </c>
      <c r="E115" s="55" t="s">
        <v>130</v>
      </c>
      <c r="F115" s="58">
        <f>IFERROR(VLOOKUP(B115,AT:AW,4,FALSE),"")</f>
        <v>480</v>
      </c>
      <c r="G115" s="59">
        <v>100</v>
      </c>
      <c r="H115" s="59">
        <v>100</v>
      </c>
      <c r="I115" s="59">
        <v>100</v>
      </c>
      <c r="J115" s="59">
        <v>80</v>
      </c>
      <c r="K115" s="60"/>
      <c r="L115" s="60" t="s">
        <v>53</v>
      </c>
      <c r="M115" s="60"/>
      <c r="N115" s="60"/>
      <c r="O115" s="60" t="s">
        <v>56</v>
      </c>
      <c r="P115" s="60"/>
      <c r="Q115" s="60"/>
      <c r="R115" s="60" t="s">
        <v>57</v>
      </c>
      <c r="S115" s="60" t="s">
        <v>40</v>
      </c>
      <c r="T115" s="60" t="s">
        <v>58</v>
      </c>
      <c r="U115" s="60"/>
      <c r="V115" s="60"/>
      <c r="W115" s="63" t="s">
        <v>380</v>
      </c>
      <c r="X115" s="60"/>
      <c r="Y115" s="60"/>
      <c r="Z115" s="60"/>
      <c r="AA115" s="60"/>
      <c r="AB115" s="60"/>
      <c r="AC115" s="60"/>
      <c r="AD115" s="60"/>
      <c r="AE115" s="60"/>
      <c r="AF115" s="61">
        <f>IF(COUNTA(K115:V115)*2/$AF$1&gt;=2,2,COUNTA(K115:V115)*2/$AF$1)</f>
        <v>2</v>
      </c>
      <c r="AG115" s="62">
        <f>IF(OR(F115="-",F115="",F115=0),0,IF(F115&gt;=$AG$1,2,F115*2/$AG$1))</f>
        <v>2</v>
      </c>
      <c r="AH115" s="63">
        <v>10</v>
      </c>
      <c r="AI115" s="63">
        <v>10</v>
      </c>
      <c r="AJ115" s="57">
        <v>19</v>
      </c>
      <c r="AK115" s="57">
        <f>D115</f>
        <v>18</v>
      </c>
      <c r="AL115" s="64">
        <v>19.5</v>
      </c>
      <c r="AM115" s="57"/>
      <c r="AN115" s="57" t="str">
        <f t="shared" si="1"/>
        <v/>
      </c>
      <c r="AT115" s="94">
        <v>403211131</v>
      </c>
      <c r="AU115" s="93" t="s">
        <v>381</v>
      </c>
      <c r="AV115" s="93" t="s">
        <v>382</v>
      </c>
      <c r="AW115" s="95">
        <v>390</v>
      </c>
      <c r="BB115" s="11"/>
      <c r="BC115" s="7"/>
      <c r="BD115" s="7"/>
      <c r="BE115" s="12"/>
    </row>
    <row r="116" spans="1:57" ht="24.95" customHeight="1">
      <c r="A116" s="54">
        <v>117</v>
      </c>
      <c r="B116" s="55">
        <v>403210546</v>
      </c>
      <c r="C116" s="56" t="s">
        <v>383</v>
      </c>
      <c r="D116" s="57">
        <v>15</v>
      </c>
      <c r="E116" s="55" t="s">
        <v>324</v>
      </c>
      <c r="F116" s="58">
        <f>IFERROR(VLOOKUP(B116,AT:AW,4,FALSE),"")</f>
        <v>485</v>
      </c>
      <c r="G116" s="59">
        <v>100</v>
      </c>
      <c r="H116" s="59">
        <v>100</v>
      </c>
      <c r="I116" s="59">
        <v>100</v>
      </c>
      <c r="J116" s="59">
        <v>85</v>
      </c>
      <c r="K116" s="60"/>
      <c r="L116" s="60"/>
      <c r="M116" s="60" t="s">
        <v>39</v>
      </c>
      <c r="N116" s="60"/>
      <c r="O116" s="60" t="s">
        <v>55</v>
      </c>
      <c r="P116" s="60" t="s">
        <v>328</v>
      </c>
      <c r="Q116" s="60"/>
      <c r="R116" s="60" t="s">
        <v>57</v>
      </c>
      <c r="S116" s="60" t="s">
        <v>40</v>
      </c>
      <c r="T116" s="60" t="s">
        <v>58</v>
      </c>
      <c r="U116" s="60" t="s">
        <v>41</v>
      </c>
      <c r="V116" s="60" t="s">
        <v>42</v>
      </c>
      <c r="W116" s="60" t="s">
        <v>384</v>
      </c>
      <c r="X116" s="60"/>
      <c r="Y116" s="60"/>
      <c r="Z116" s="60"/>
      <c r="AA116" s="60"/>
      <c r="AB116" s="60"/>
      <c r="AC116" s="60"/>
      <c r="AD116" s="60"/>
      <c r="AE116" s="60"/>
      <c r="AF116" s="61">
        <f>IF(COUNTA(K116:V116)*2/$AF$1&gt;=2,2,COUNTA(K116:V116)*2/$AF$1)</f>
        <v>2</v>
      </c>
      <c r="AG116" s="62">
        <f>IF(OR(F116="-",F116="",F116=0),0,IF(F116&gt;=$AG$1,2,F116*2/$AG$1))</f>
        <v>2</v>
      </c>
      <c r="AH116" s="63">
        <v>10</v>
      </c>
      <c r="AI116" s="63">
        <v>10</v>
      </c>
      <c r="AJ116" s="57">
        <v>17.5</v>
      </c>
      <c r="AK116" s="57">
        <f>D116</f>
        <v>15</v>
      </c>
      <c r="AL116" s="64">
        <v>18.75</v>
      </c>
      <c r="AM116" s="57"/>
      <c r="AN116" s="57" t="str">
        <f t="shared" si="1"/>
        <v/>
      </c>
      <c r="AT116" s="94">
        <v>403207517</v>
      </c>
      <c r="AU116" s="93" t="s">
        <v>385</v>
      </c>
      <c r="AV116" s="93" t="s">
        <v>386</v>
      </c>
      <c r="AW116" s="95">
        <v>320</v>
      </c>
      <c r="BB116" s="11"/>
      <c r="BC116" s="7"/>
      <c r="BD116" s="7"/>
      <c r="BE116" s="12"/>
    </row>
    <row r="117" spans="1:57" ht="24.95" customHeight="1">
      <c r="A117" s="54">
        <v>118</v>
      </c>
      <c r="B117" s="55">
        <v>403209540</v>
      </c>
      <c r="C117" s="56" t="s">
        <v>387</v>
      </c>
      <c r="D117" s="57">
        <v>15</v>
      </c>
      <c r="E117" s="55" t="s">
        <v>324</v>
      </c>
      <c r="F117" s="58">
        <f>IFERROR(VLOOKUP(B117,AT:AW,4,FALSE),"")</f>
        <v>398</v>
      </c>
      <c r="G117" s="59" t="s">
        <v>64</v>
      </c>
      <c r="H117" s="59">
        <v>100</v>
      </c>
      <c r="I117" s="59">
        <v>100</v>
      </c>
      <c r="J117" s="59">
        <v>100</v>
      </c>
      <c r="K117" s="60"/>
      <c r="L117" s="60"/>
      <c r="M117" s="60" t="s">
        <v>39</v>
      </c>
      <c r="N117" s="60"/>
      <c r="O117" s="60"/>
      <c r="P117" s="60" t="s">
        <v>328</v>
      </c>
      <c r="Q117" s="60"/>
      <c r="R117" s="60" t="s">
        <v>57</v>
      </c>
      <c r="S117" s="60" t="s">
        <v>40</v>
      </c>
      <c r="T117" s="60" t="s">
        <v>58</v>
      </c>
      <c r="U117" s="60" t="s">
        <v>41</v>
      </c>
      <c r="V117" s="60" t="s">
        <v>42</v>
      </c>
      <c r="W117" s="60" t="s">
        <v>388</v>
      </c>
      <c r="X117" s="60"/>
      <c r="Y117" s="60"/>
      <c r="Z117" s="60"/>
      <c r="AA117" s="60"/>
      <c r="AB117" s="60"/>
      <c r="AC117" s="60"/>
      <c r="AD117" s="60"/>
      <c r="AE117" s="60"/>
      <c r="AF117" s="61">
        <f>IF(COUNTA(K117:V117)*2/$AF$1&gt;=2,2,COUNTA(K117:V117)*2/$AF$1)</f>
        <v>2</v>
      </c>
      <c r="AG117" s="62">
        <f>IF(OR(F117="-",F117="",F117=0),0,IF(F117&gt;=$AG$1,2,F117*2/$AG$1))</f>
        <v>2</v>
      </c>
      <c r="AH117" s="63">
        <v>9.5</v>
      </c>
      <c r="AI117" s="63">
        <v>4</v>
      </c>
      <c r="AJ117" s="57">
        <v>13</v>
      </c>
      <c r="AK117" s="57">
        <f>D117</f>
        <v>15</v>
      </c>
      <c r="AL117" s="64">
        <v>15.05</v>
      </c>
      <c r="AM117" s="57"/>
      <c r="AN117" s="57" t="str">
        <f t="shared" si="1"/>
        <v/>
      </c>
      <c r="AT117" s="94">
        <v>403210185</v>
      </c>
      <c r="AU117" s="93" t="s">
        <v>312</v>
      </c>
      <c r="AV117" s="93" t="s">
        <v>389</v>
      </c>
      <c r="AW117" s="93" t="s">
        <v>64</v>
      </c>
      <c r="BB117" s="11"/>
      <c r="BC117" s="7"/>
      <c r="BD117" s="7"/>
      <c r="BE117" s="12"/>
    </row>
    <row r="118" spans="1:57" ht="24.95" customHeight="1">
      <c r="A118" s="54">
        <v>119</v>
      </c>
      <c r="B118" s="55">
        <v>403211084</v>
      </c>
      <c r="C118" s="56" t="s">
        <v>390</v>
      </c>
      <c r="D118" s="57"/>
      <c r="E118" s="55" t="s">
        <v>324</v>
      </c>
      <c r="F118" s="58" t="str">
        <f>IFERROR(VLOOKUP(B118,AT:AW,4,FALSE),"")</f>
        <v>-</v>
      </c>
      <c r="G118" s="59" t="s">
        <v>64</v>
      </c>
      <c r="H118" s="59" t="s">
        <v>64</v>
      </c>
      <c r="I118" s="59"/>
      <c r="J118" s="59" t="s">
        <v>64</v>
      </c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1">
        <f>IF(COUNTA(K118:V118)*2/$AF$1&gt;=2,2,COUNTA(K118:V118)*2/$AF$1)</f>
        <v>0</v>
      </c>
      <c r="AG118" s="62">
        <f>IF(OR(F118="-",F118="",F118=0),0,IF(F118&gt;=$AG$1,2,F118*2/$AG$1))</f>
        <v>0</v>
      </c>
      <c r="AH118" s="63"/>
      <c r="AI118" s="63"/>
      <c r="AJ118" s="57"/>
      <c r="AK118" s="57">
        <f>D118</f>
        <v>0</v>
      </c>
      <c r="AL118" s="64">
        <v>0</v>
      </c>
      <c r="AM118" s="57"/>
      <c r="AN118" s="57" t="str">
        <f t="shared" si="1"/>
        <v/>
      </c>
      <c r="AT118" s="94">
        <v>403208424</v>
      </c>
      <c r="AU118" s="93" t="s">
        <v>391</v>
      </c>
      <c r="AV118" s="93" t="s">
        <v>392</v>
      </c>
      <c r="AW118" s="95">
        <v>485</v>
      </c>
      <c r="BB118" s="11"/>
      <c r="BC118" s="7"/>
      <c r="BD118" s="7"/>
      <c r="BE118" s="7"/>
    </row>
    <row r="119" spans="1:57" ht="24.95" customHeight="1">
      <c r="A119" s="54">
        <v>120</v>
      </c>
      <c r="B119" s="55">
        <v>403210675</v>
      </c>
      <c r="C119" s="56" t="s">
        <v>393</v>
      </c>
      <c r="D119" s="57"/>
      <c r="E119" s="55" t="s">
        <v>324</v>
      </c>
      <c r="F119" s="58" t="str">
        <f>IFERROR(VLOOKUP(B119,AT:AW,4,FALSE),"")</f>
        <v/>
      </c>
      <c r="G119" s="59" t="s">
        <v>48</v>
      </c>
      <c r="H119" s="59" t="s">
        <v>48</v>
      </c>
      <c r="I119" s="59" t="s">
        <v>48</v>
      </c>
      <c r="J119" s="59" t="s">
        <v>48</v>
      </c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1">
        <f>IF(COUNTA(K119:V119)*2/$AF$1&gt;=2,2,COUNTA(K119:V119)*2/$AF$1)</f>
        <v>0</v>
      </c>
      <c r="AG119" s="62">
        <f>IF(OR(F119="-",F119="",F119=0),0,IF(F119&gt;=$AG$1,2,F119*2/$AG$1))</f>
        <v>0</v>
      </c>
      <c r="AH119" s="63"/>
      <c r="AI119" s="63"/>
      <c r="AJ119" s="57"/>
      <c r="AK119" s="57">
        <f>D119</f>
        <v>0</v>
      </c>
      <c r="AL119" s="64">
        <v>0</v>
      </c>
      <c r="AM119" s="57"/>
      <c r="AN119" s="57" t="str">
        <f t="shared" si="1"/>
        <v/>
      </c>
      <c r="AT119" s="94">
        <v>403208498</v>
      </c>
      <c r="AU119" s="93" t="s">
        <v>394</v>
      </c>
      <c r="AV119" s="93" t="s">
        <v>395</v>
      </c>
      <c r="AW119" s="95">
        <v>0</v>
      </c>
      <c r="BB119" s="11"/>
      <c r="BC119" s="7"/>
      <c r="BD119" s="7"/>
      <c r="BE119" s="7"/>
    </row>
    <row r="120" spans="1:57" ht="24.95" customHeight="1">
      <c r="A120" s="54">
        <v>121</v>
      </c>
      <c r="B120" s="55">
        <v>403211398</v>
      </c>
      <c r="C120" s="56" t="s">
        <v>396</v>
      </c>
      <c r="D120" s="57">
        <v>17</v>
      </c>
      <c r="E120" s="55" t="s">
        <v>130</v>
      </c>
      <c r="F120" s="58">
        <f>IFERROR(VLOOKUP(B120,AT:AW,4,FALSE),"")</f>
        <v>474</v>
      </c>
      <c r="G120" s="59">
        <v>100</v>
      </c>
      <c r="H120" s="59">
        <v>95</v>
      </c>
      <c r="I120" s="59">
        <v>80</v>
      </c>
      <c r="J120" s="59">
        <v>99</v>
      </c>
      <c r="K120" s="60"/>
      <c r="L120" s="60" t="s">
        <v>53</v>
      </c>
      <c r="M120" s="60" t="s">
        <v>39</v>
      </c>
      <c r="N120" s="60"/>
      <c r="O120" s="60" t="s">
        <v>55</v>
      </c>
      <c r="P120" s="60" t="s">
        <v>328</v>
      </c>
      <c r="Q120" s="60"/>
      <c r="R120" s="60"/>
      <c r="S120" s="60" t="s">
        <v>40</v>
      </c>
      <c r="T120" s="60" t="s">
        <v>58</v>
      </c>
      <c r="U120" s="60" t="s">
        <v>345</v>
      </c>
      <c r="V120" s="60" t="s">
        <v>42</v>
      </c>
      <c r="W120" s="60"/>
      <c r="X120" s="60"/>
      <c r="Y120" s="60"/>
      <c r="Z120" s="60"/>
      <c r="AA120" s="60"/>
      <c r="AB120" s="60"/>
      <c r="AC120" s="60"/>
      <c r="AD120" s="60"/>
      <c r="AE120" s="60"/>
      <c r="AF120" s="61">
        <f>IF(COUNTA(K120:V120)*2/$AF$1&gt;=2,2,COUNTA(K120:V120)*2/$AF$1)</f>
        <v>2</v>
      </c>
      <c r="AG120" s="62">
        <f>IF(OR(F120="-",F120="",F120=0),0,IF(F120&gt;=$AG$1,2,F120*2/$AG$1))</f>
        <v>2</v>
      </c>
      <c r="AH120" s="63">
        <v>10</v>
      </c>
      <c r="AI120" s="63">
        <v>10</v>
      </c>
      <c r="AJ120" s="57">
        <v>18.5</v>
      </c>
      <c r="AK120" s="57">
        <f>D120</f>
        <v>17</v>
      </c>
      <c r="AL120" s="64">
        <v>19.25</v>
      </c>
      <c r="AM120" s="57"/>
      <c r="AN120" s="57" t="str">
        <f t="shared" si="1"/>
        <v/>
      </c>
      <c r="AT120" s="94">
        <v>403208192</v>
      </c>
      <c r="AU120" s="93" t="s">
        <v>109</v>
      </c>
      <c r="AV120" s="93" t="s">
        <v>397</v>
      </c>
      <c r="AW120" s="95">
        <v>465</v>
      </c>
      <c r="BB120" s="11"/>
      <c r="BC120" s="7"/>
      <c r="BD120" s="7"/>
      <c r="BE120" s="12"/>
    </row>
    <row r="121" spans="1:57" ht="24.95" customHeight="1">
      <c r="A121" s="54">
        <v>122</v>
      </c>
      <c r="B121" s="55">
        <v>403209975</v>
      </c>
      <c r="C121" s="56" t="s">
        <v>398</v>
      </c>
      <c r="D121" s="57">
        <v>16</v>
      </c>
      <c r="E121" s="55" t="s">
        <v>324</v>
      </c>
      <c r="F121" s="58">
        <f>IFERROR(VLOOKUP(B121,AT:AW,4,FALSE),"")</f>
        <v>258</v>
      </c>
      <c r="G121" s="59" t="s">
        <v>64</v>
      </c>
      <c r="H121" s="59">
        <v>80</v>
      </c>
      <c r="I121" s="59"/>
      <c r="J121" s="59">
        <v>80</v>
      </c>
      <c r="K121" s="60"/>
      <c r="L121" s="60"/>
      <c r="M121" s="60" t="s">
        <v>39</v>
      </c>
      <c r="N121" s="60"/>
      <c r="O121" s="60" t="s">
        <v>55</v>
      </c>
      <c r="P121" s="60" t="s">
        <v>328</v>
      </c>
      <c r="Q121" s="60"/>
      <c r="R121" s="60" t="s">
        <v>57</v>
      </c>
      <c r="S121" s="60" t="s">
        <v>40</v>
      </c>
      <c r="T121" s="60" t="s">
        <v>58</v>
      </c>
      <c r="U121" s="60" t="s">
        <v>41</v>
      </c>
      <c r="V121" s="60"/>
      <c r="W121" s="60" t="s">
        <v>264</v>
      </c>
      <c r="X121" s="60"/>
      <c r="Y121" s="60"/>
      <c r="Z121" s="60"/>
      <c r="AA121" s="60"/>
      <c r="AB121" s="60"/>
      <c r="AC121" s="60"/>
      <c r="AD121" s="60"/>
      <c r="AE121" s="60"/>
      <c r="AF121" s="61">
        <f>IF(COUNTA(K121:V121)*2/$AF$1&gt;=2,2,COUNTA(K121:V121)*2/$AF$1)</f>
        <v>2</v>
      </c>
      <c r="AG121" s="62">
        <f>IF(OR(F121="-",F121="",F121=0),0,IF(F121&gt;=$AG$1,2,F121*2/$AG$1))</f>
        <v>1.72</v>
      </c>
      <c r="AH121" s="63">
        <v>9.8000000000000007</v>
      </c>
      <c r="AI121" s="63">
        <v>10</v>
      </c>
      <c r="AJ121" s="57">
        <v>18.5</v>
      </c>
      <c r="AK121" s="57">
        <f>D121</f>
        <v>16</v>
      </c>
      <c r="AL121" s="64">
        <v>18.670000000000002</v>
      </c>
      <c r="AM121" s="57"/>
      <c r="AN121" s="57" t="str">
        <f t="shared" si="1"/>
        <v/>
      </c>
      <c r="AT121" s="94"/>
      <c r="AU121" s="93"/>
      <c r="AV121" s="93"/>
      <c r="AW121" s="95"/>
      <c r="BB121" s="11"/>
      <c r="BC121" s="7"/>
      <c r="BD121" s="7"/>
      <c r="BE121" s="12"/>
    </row>
    <row r="122" spans="1:57" ht="24.95" customHeight="1">
      <c r="A122" s="54">
        <v>123</v>
      </c>
      <c r="B122" s="55">
        <v>403210320</v>
      </c>
      <c r="C122" s="56" t="s">
        <v>399</v>
      </c>
      <c r="D122" s="57">
        <v>10</v>
      </c>
      <c r="E122" s="55" t="s">
        <v>324</v>
      </c>
      <c r="F122" s="58">
        <f>IFERROR(VLOOKUP(B122,AT:AW,4,FALSE),"")</f>
        <v>184</v>
      </c>
      <c r="G122" s="59" t="s">
        <v>64</v>
      </c>
      <c r="H122" s="59" t="s">
        <v>64</v>
      </c>
      <c r="I122" s="59"/>
      <c r="J122" s="59">
        <v>85</v>
      </c>
      <c r="K122" s="60"/>
      <c r="L122" s="60" t="s">
        <v>53</v>
      </c>
      <c r="M122" s="60" t="s">
        <v>39</v>
      </c>
      <c r="N122" s="60"/>
      <c r="O122" s="60" t="s">
        <v>55</v>
      </c>
      <c r="P122" s="60" t="s">
        <v>328</v>
      </c>
      <c r="Q122" s="60"/>
      <c r="R122" s="60" t="s">
        <v>57</v>
      </c>
      <c r="S122" s="60" t="s">
        <v>40</v>
      </c>
      <c r="T122" s="60"/>
      <c r="U122" s="60"/>
      <c r="V122" s="60" t="s">
        <v>42</v>
      </c>
      <c r="W122" s="60" t="s">
        <v>400</v>
      </c>
      <c r="X122" s="60"/>
      <c r="Y122" s="60"/>
      <c r="Z122" s="60"/>
      <c r="AA122" s="60"/>
      <c r="AB122" s="60"/>
      <c r="AC122" s="60"/>
      <c r="AD122" s="60"/>
      <c r="AE122" s="60"/>
      <c r="AF122" s="61">
        <f>IF(COUNTA(K122:V122)*2/$AF$1&gt;=2,2,COUNTA(K122:V122)*2/$AF$1)</f>
        <v>2</v>
      </c>
      <c r="AG122" s="62">
        <f>IF(OR(F122="-",F122="",F122=0),0,IF(F122&gt;=$AG$1,2,F122*2/$AG$1))</f>
        <v>1.2266666666666666</v>
      </c>
      <c r="AH122" s="76">
        <v>9</v>
      </c>
      <c r="AI122" s="63">
        <v>7</v>
      </c>
      <c r="AJ122" s="57">
        <v>14</v>
      </c>
      <c r="AK122" s="57">
        <f>D122</f>
        <v>10</v>
      </c>
      <c r="AL122" s="64">
        <v>14.626666666666667</v>
      </c>
      <c r="AM122" s="57"/>
      <c r="AN122" s="57" t="str">
        <f t="shared" si="1"/>
        <v/>
      </c>
      <c r="BB122" s="11"/>
      <c r="BC122" s="7"/>
      <c r="BD122" s="7"/>
      <c r="BE122" s="12"/>
    </row>
    <row r="123" spans="1:57" ht="24.95" customHeight="1">
      <c r="A123" s="54">
        <v>124</v>
      </c>
      <c r="B123" s="55">
        <v>403210562</v>
      </c>
      <c r="C123" s="56" t="s">
        <v>401</v>
      </c>
      <c r="D123" s="57">
        <v>20</v>
      </c>
      <c r="E123" s="55" t="s">
        <v>324</v>
      </c>
      <c r="F123" s="58">
        <f>IFERROR(VLOOKUP(B123,AT:AW,4,FALSE),"")</f>
        <v>465</v>
      </c>
      <c r="G123" s="59">
        <v>80</v>
      </c>
      <c r="H123" s="59">
        <v>100</v>
      </c>
      <c r="I123" s="59">
        <v>100</v>
      </c>
      <c r="J123" s="59">
        <v>90</v>
      </c>
      <c r="K123" s="60"/>
      <c r="L123" s="60"/>
      <c r="M123" s="60" t="s">
        <v>39</v>
      </c>
      <c r="N123" s="60"/>
      <c r="O123" s="60" t="s">
        <v>55</v>
      </c>
      <c r="P123" s="60" t="s">
        <v>328</v>
      </c>
      <c r="Q123" s="60"/>
      <c r="R123" s="60" t="s">
        <v>57</v>
      </c>
      <c r="S123" s="60" t="s">
        <v>40</v>
      </c>
      <c r="T123" s="60"/>
      <c r="U123" s="60" t="s">
        <v>345</v>
      </c>
      <c r="V123" s="60" t="s">
        <v>42</v>
      </c>
      <c r="W123" s="60"/>
      <c r="X123" s="60"/>
      <c r="Y123" s="60"/>
      <c r="Z123" s="60"/>
      <c r="AA123" s="60"/>
      <c r="AB123" s="60"/>
      <c r="AC123" s="60"/>
      <c r="AD123" s="60"/>
      <c r="AE123" s="60"/>
      <c r="AF123" s="61">
        <f>IF(COUNTA(K123:V123)*2/$AF$1&gt;=2,2,COUNTA(K123:V123)*2/$AF$1)</f>
        <v>2</v>
      </c>
      <c r="AG123" s="62">
        <f>IF(OR(F123="-",F123="",F123=0),0,IF(F123&gt;=$AG$1,2,F123*2/$AG$1))</f>
        <v>2</v>
      </c>
      <c r="AH123" s="63">
        <v>10</v>
      </c>
      <c r="AI123" s="63">
        <v>10</v>
      </c>
      <c r="AJ123" s="57">
        <v>19</v>
      </c>
      <c r="AK123" s="57">
        <f>D123</f>
        <v>20</v>
      </c>
      <c r="AL123" s="64">
        <v>19.899999999999999</v>
      </c>
      <c r="AM123" s="57"/>
      <c r="AN123" s="57" t="str">
        <f t="shared" si="1"/>
        <v/>
      </c>
      <c r="AT123" s="93" t="s">
        <v>34</v>
      </c>
      <c r="AU123" s="93" t="s">
        <v>35</v>
      </c>
      <c r="AV123" s="93" t="s">
        <v>5</v>
      </c>
      <c r="AW123" s="93" t="s">
        <v>36</v>
      </c>
      <c r="BB123" s="11"/>
      <c r="BC123" s="7"/>
      <c r="BD123" s="7"/>
      <c r="BE123" s="7"/>
    </row>
    <row r="124" spans="1:57" ht="24.95" customHeight="1">
      <c r="A124" s="54">
        <v>125</v>
      </c>
      <c r="B124" s="55">
        <v>403211131</v>
      </c>
      <c r="C124" s="56" t="s">
        <v>402</v>
      </c>
      <c r="D124" s="57">
        <v>18</v>
      </c>
      <c r="E124" s="55" t="s">
        <v>324</v>
      </c>
      <c r="F124" s="58">
        <f>IFERROR(VLOOKUP(B124,AT:AW,4,FALSE),"")</f>
        <v>390</v>
      </c>
      <c r="G124" s="59" t="s">
        <v>64</v>
      </c>
      <c r="H124" s="59">
        <v>95</v>
      </c>
      <c r="I124" s="59">
        <v>100</v>
      </c>
      <c r="J124" s="59">
        <v>95</v>
      </c>
      <c r="K124" s="60"/>
      <c r="L124" s="60" t="s">
        <v>53</v>
      </c>
      <c r="M124" s="60" t="s">
        <v>39</v>
      </c>
      <c r="N124" s="60"/>
      <c r="O124" s="60" t="s">
        <v>55</v>
      </c>
      <c r="P124" s="60"/>
      <c r="Q124" s="60"/>
      <c r="R124" s="60" t="s">
        <v>57</v>
      </c>
      <c r="S124" s="60" t="s">
        <v>40</v>
      </c>
      <c r="T124" s="60" t="s">
        <v>58</v>
      </c>
      <c r="U124" s="60" t="s">
        <v>41</v>
      </c>
      <c r="V124" s="60" t="s">
        <v>42</v>
      </c>
      <c r="W124" s="60" t="s">
        <v>403</v>
      </c>
      <c r="X124" s="60"/>
      <c r="Y124" s="60"/>
      <c r="Z124" s="60"/>
      <c r="AA124" s="60"/>
      <c r="AB124" s="60"/>
      <c r="AC124" s="60"/>
      <c r="AD124" s="60"/>
      <c r="AE124" s="60"/>
      <c r="AF124" s="61">
        <f>IF(COUNTA(K124:V124)*2/$AF$1&gt;=2,2,COUNTA(K124:V124)*2/$AF$1)</f>
        <v>2</v>
      </c>
      <c r="AG124" s="62">
        <f>IF(OR(F124="-",F124="",F124=0),0,IF(F124&gt;=$AG$1,2,F124*2/$AG$1))</f>
        <v>2</v>
      </c>
      <c r="AH124" s="63">
        <v>9.5</v>
      </c>
      <c r="AI124" s="63">
        <v>9.9</v>
      </c>
      <c r="AJ124" s="57">
        <v>19</v>
      </c>
      <c r="AK124" s="57">
        <f>D124</f>
        <v>18</v>
      </c>
      <c r="AL124" s="64">
        <v>19.2</v>
      </c>
      <c r="AM124" s="57"/>
      <c r="AN124" s="57" t="str">
        <f t="shared" si="1"/>
        <v/>
      </c>
      <c r="AT124" s="94">
        <v>403209268</v>
      </c>
      <c r="AU124" s="93" t="s">
        <v>391</v>
      </c>
      <c r="AV124" s="93" t="s">
        <v>404</v>
      </c>
      <c r="AW124" s="95">
        <v>136</v>
      </c>
      <c r="BB124" s="11"/>
      <c r="BC124" s="7"/>
      <c r="BD124" s="7"/>
      <c r="BE124" s="12"/>
    </row>
    <row r="125" spans="1:57" ht="24.95" customHeight="1">
      <c r="A125" s="54">
        <v>126</v>
      </c>
      <c r="B125" s="55">
        <v>403207517</v>
      </c>
      <c r="C125" s="56" t="s">
        <v>405</v>
      </c>
      <c r="D125" s="57">
        <v>13</v>
      </c>
      <c r="E125" s="55" t="s">
        <v>324</v>
      </c>
      <c r="F125" s="58">
        <f>IFERROR(VLOOKUP(B125,AT:AW,4,FALSE),"")</f>
        <v>320</v>
      </c>
      <c r="G125" s="59" t="s">
        <v>64</v>
      </c>
      <c r="H125" s="59">
        <v>95</v>
      </c>
      <c r="I125" s="59">
        <v>25</v>
      </c>
      <c r="J125" s="59">
        <v>100</v>
      </c>
      <c r="K125" s="60"/>
      <c r="L125" s="60" t="s">
        <v>53</v>
      </c>
      <c r="M125" s="60" t="s">
        <v>39</v>
      </c>
      <c r="N125" s="60"/>
      <c r="O125" s="60" t="s">
        <v>55</v>
      </c>
      <c r="P125" s="60"/>
      <c r="Q125" s="60"/>
      <c r="R125" s="60" t="s">
        <v>57</v>
      </c>
      <c r="S125" s="60" t="s">
        <v>40</v>
      </c>
      <c r="T125" s="60"/>
      <c r="U125" s="60" t="s">
        <v>41</v>
      </c>
      <c r="V125" s="60" t="s">
        <v>42</v>
      </c>
      <c r="W125" s="60" t="s">
        <v>406</v>
      </c>
      <c r="X125" s="60"/>
      <c r="Y125" s="60"/>
      <c r="Z125" s="60"/>
      <c r="AA125" s="60"/>
      <c r="AB125" s="60"/>
      <c r="AC125" s="60"/>
      <c r="AD125" s="60"/>
      <c r="AE125" s="60"/>
      <c r="AF125" s="61">
        <f>IF(COUNTA(K125:V125)*2/$AF$1&gt;=2,2,COUNTA(K125:V125)*2/$AF$1)</f>
        <v>2</v>
      </c>
      <c r="AG125" s="62">
        <f>IF(OR(F125="-",F125="",F125=0),0,IF(F125&gt;=$AG$1,2,F125*2/$AG$1))</f>
        <v>2</v>
      </c>
      <c r="AH125" s="63">
        <v>8.5</v>
      </c>
      <c r="AI125" s="63">
        <v>9</v>
      </c>
      <c r="AJ125" s="57">
        <v>12.5</v>
      </c>
      <c r="AK125" s="57">
        <f>D125</f>
        <v>13</v>
      </c>
      <c r="AL125" s="64">
        <v>16.600000000000001</v>
      </c>
      <c r="AM125" s="57"/>
      <c r="AN125" s="57" t="str">
        <f t="shared" si="1"/>
        <v/>
      </c>
      <c r="AT125" s="94">
        <v>403211486</v>
      </c>
      <c r="AU125" s="93" t="s">
        <v>265</v>
      </c>
      <c r="AV125" s="93" t="s">
        <v>407</v>
      </c>
      <c r="AW125" s="93" t="s">
        <v>64</v>
      </c>
      <c r="BB125" s="11"/>
      <c r="BC125" s="7"/>
      <c r="BD125" s="7"/>
      <c r="BE125" s="7"/>
    </row>
    <row r="126" spans="1:57" ht="24.95" customHeight="1">
      <c r="A126" s="54">
        <v>127</v>
      </c>
      <c r="B126" s="55">
        <v>403210185</v>
      </c>
      <c r="C126" s="56" t="s">
        <v>408</v>
      </c>
      <c r="D126" s="57"/>
      <c r="E126" s="55" t="s">
        <v>324</v>
      </c>
      <c r="F126" s="58" t="str">
        <f>IFERROR(VLOOKUP(B126,AT:AW,4,FALSE),"")</f>
        <v>-</v>
      </c>
      <c r="G126" s="59" t="s">
        <v>64</v>
      </c>
      <c r="H126" s="59" t="s">
        <v>64</v>
      </c>
      <c r="I126" s="59"/>
      <c r="J126" s="59" t="s">
        <v>64</v>
      </c>
      <c r="K126" s="60"/>
      <c r="L126" s="60"/>
      <c r="M126" s="60" t="s">
        <v>39</v>
      </c>
      <c r="N126" s="60"/>
      <c r="O126" s="60"/>
      <c r="P126" s="60" t="s">
        <v>328</v>
      </c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1">
        <f>IF(COUNTA(K126:V126)*2/$AF$1&gt;=2,2,COUNTA(K126:V126)*2/$AF$1)</f>
        <v>0.8</v>
      </c>
      <c r="AG126" s="62">
        <f>IF(OR(F126="-",F126="",F126=0),0,IF(F126&gt;=$AG$1,2,F126*2/$AG$1))</f>
        <v>0</v>
      </c>
      <c r="AH126" s="63"/>
      <c r="AI126" s="63"/>
      <c r="AJ126" s="57"/>
      <c r="AK126" s="57">
        <f>D126</f>
        <v>0</v>
      </c>
      <c r="AL126" s="64">
        <v>0.8</v>
      </c>
      <c r="AM126" s="57"/>
      <c r="AN126" s="57" t="str">
        <f t="shared" si="1"/>
        <v/>
      </c>
      <c r="AT126" s="94">
        <v>403211566</v>
      </c>
      <c r="AU126" s="93" t="s">
        <v>409</v>
      </c>
      <c r="AV126" s="93" t="s">
        <v>410</v>
      </c>
      <c r="AW126" s="95">
        <v>500</v>
      </c>
      <c r="BB126" s="11"/>
      <c r="BC126" s="7"/>
      <c r="BD126" s="7"/>
      <c r="BE126" s="7"/>
    </row>
    <row r="127" spans="1:57" ht="24.95" customHeight="1">
      <c r="A127" s="54">
        <v>128</v>
      </c>
      <c r="B127" s="55">
        <v>403208424</v>
      </c>
      <c r="C127" s="56" t="s">
        <v>411</v>
      </c>
      <c r="D127" s="57">
        <v>19</v>
      </c>
      <c r="E127" s="55" t="s">
        <v>324</v>
      </c>
      <c r="F127" s="58">
        <f>IFERROR(VLOOKUP(B127,AT:AW,4,FALSE),"")</f>
        <v>485</v>
      </c>
      <c r="G127" s="59">
        <v>100</v>
      </c>
      <c r="H127" s="59">
        <v>100</v>
      </c>
      <c r="I127" s="59">
        <v>100</v>
      </c>
      <c r="J127" s="59">
        <v>90</v>
      </c>
      <c r="K127" s="60"/>
      <c r="L127" s="60" t="s">
        <v>53</v>
      </c>
      <c r="M127" s="60" t="s">
        <v>39</v>
      </c>
      <c r="N127" s="60"/>
      <c r="O127" s="60" t="s">
        <v>55</v>
      </c>
      <c r="P127" s="60" t="s">
        <v>328</v>
      </c>
      <c r="Q127" s="60"/>
      <c r="R127" s="60" t="s">
        <v>57</v>
      </c>
      <c r="S127" s="60" t="s">
        <v>40</v>
      </c>
      <c r="T127" s="60" t="s">
        <v>58</v>
      </c>
      <c r="U127" s="60" t="s">
        <v>41</v>
      </c>
      <c r="V127" s="60" t="s">
        <v>42</v>
      </c>
      <c r="W127" s="60" t="s">
        <v>264</v>
      </c>
      <c r="X127" s="60"/>
      <c r="Y127" s="60"/>
      <c r="Z127" s="60"/>
      <c r="AA127" s="60"/>
      <c r="AB127" s="60"/>
      <c r="AC127" s="60"/>
      <c r="AD127" s="60"/>
      <c r="AE127" s="60"/>
      <c r="AF127" s="61">
        <f>IF(COUNTA(K127:V127)*2/$AF$1&gt;=2,2,COUNTA(K127:V127)*2/$AF$1)</f>
        <v>2</v>
      </c>
      <c r="AG127" s="62">
        <f>IF(OR(F127="-",F127="",F127=0),0,IF(F127&gt;=$AG$1,2,F127*2/$AG$1))</f>
        <v>2</v>
      </c>
      <c r="AH127" s="63">
        <v>10</v>
      </c>
      <c r="AI127" s="63">
        <v>10</v>
      </c>
      <c r="AJ127" s="57">
        <v>19</v>
      </c>
      <c r="AK127" s="57">
        <f>D127</f>
        <v>19</v>
      </c>
      <c r="AL127" s="64">
        <v>19.7</v>
      </c>
      <c r="AM127" s="57"/>
      <c r="AN127" s="57" t="str">
        <f t="shared" si="1"/>
        <v/>
      </c>
      <c r="AT127" s="94">
        <v>403211830</v>
      </c>
      <c r="AU127" s="93" t="s">
        <v>127</v>
      </c>
      <c r="AV127" s="93" t="s">
        <v>412</v>
      </c>
      <c r="AW127" s="95">
        <v>180</v>
      </c>
      <c r="BB127" s="11"/>
      <c r="BC127" s="7"/>
      <c r="BD127" s="7"/>
      <c r="BE127" s="7"/>
    </row>
    <row r="128" spans="1:57" ht="24.95" customHeight="1">
      <c r="A128" s="54">
        <v>129</v>
      </c>
      <c r="B128" s="55">
        <v>403208498</v>
      </c>
      <c r="C128" s="56" t="s">
        <v>413</v>
      </c>
      <c r="D128" s="57"/>
      <c r="E128" s="55" t="s">
        <v>324</v>
      </c>
      <c r="F128" s="58">
        <f>IFERROR(VLOOKUP(B128,AT:AW,4,FALSE),"")</f>
        <v>0</v>
      </c>
      <c r="G128" s="59" t="s">
        <v>64</v>
      </c>
      <c r="H128" s="59" t="s">
        <v>64</v>
      </c>
      <c r="I128" s="59"/>
      <c r="J128" s="59">
        <v>0</v>
      </c>
      <c r="K128" s="60"/>
      <c r="L128" s="60" t="s">
        <v>53</v>
      </c>
      <c r="M128" s="60" t="s">
        <v>39</v>
      </c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1">
        <f>IF(COUNTA(K128:V128)*2/$AF$1&gt;=2,2,COUNTA(K128:V128)*2/$AF$1)</f>
        <v>0.8</v>
      </c>
      <c r="AG128" s="62">
        <f>IF(OR(F128="-",F128="",F128=0),0,IF(F128&gt;=$AG$1,2,F128*2/$AG$1))</f>
        <v>0</v>
      </c>
      <c r="AH128" s="63"/>
      <c r="AI128" s="63"/>
      <c r="AJ128" s="57"/>
      <c r="AK128" s="57">
        <f>D128</f>
        <v>0</v>
      </c>
      <c r="AL128" s="64">
        <v>0.8</v>
      </c>
      <c r="AM128" s="57"/>
      <c r="AN128" s="57" t="str">
        <f t="shared" si="1"/>
        <v/>
      </c>
      <c r="AT128" s="94">
        <v>403209067</v>
      </c>
      <c r="AU128" s="93" t="s">
        <v>414</v>
      </c>
      <c r="AV128" s="93" t="s">
        <v>415</v>
      </c>
      <c r="AW128" s="95">
        <v>240</v>
      </c>
      <c r="BB128" s="11"/>
      <c r="BC128" s="7"/>
      <c r="BD128" s="7"/>
      <c r="BE128" s="12"/>
    </row>
    <row r="129" spans="1:57" ht="24.95" customHeight="1">
      <c r="A129" s="54">
        <v>130</v>
      </c>
      <c r="B129" s="55">
        <v>403208192</v>
      </c>
      <c r="C129" s="56" t="s">
        <v>416</v>
      </c>
      <c r="D129" s="77">
        <v>19</v>
      </c>
      <c r="E129" s="55" t="s">
        <v>324</v>
      </c>
      <c r="F129" s="58">
        <f>IFERROR(VLOOKUP(B129,AT:AW,4,FALSE),"")</f>
        <v>465</v>
      </c>
      <c r="G129" s="59">
        <v>100</v>
      </c>
      <c r="H129" s="59">
        <v>95</v>
      </c>
      <c r="I129" s="59">
        <v>100</v>
      </c>
      <c r="J129" s="59">
        <v>70</v>
      </c>
      <c r="K129" s="60"/>
      <c r="L129" s="60"/>
      <c r="M129" s="60" t="s">
        <v>39</v>
      </c>
      <c r="N129" s="60"/>
      <c r="O129" s="60" t="s">
        <v>55</v>
      </c>
      <c r="P129" s="60" t="s">
        <v>328</v>
      </c>
      <c r="Q129" s="60"/>
      <c r="R129" s="60" t="s">
        <v>57</v>
      </c>
      <c r="S129" s="60" t="s">
        <v>40</v>
      </c>
      <c r="T129" s="60" t="s">
        <v>58</v>
      </c>
      <c r="U129" s="60" t="s">
        <v>41</v>
      </c>
      <c r="V129" s="60" t="s">
        <v>42</v>
      </c>
      <c r="W129" s="60" t="s">
        <v>264</v>
      </c>
      <c r="X129" s="60"/>
      <c r="Y129" s="60"/>
      <c r="Z129" s="60"/>
      <c r="AA129" s="60"/>
      <c r="AB129" s="60"/>
      <c r="AC129" s="60"/>
      <c r="AD129" s="60"/>
      <c r="AE129" s="60"/>
      <c r="AF129" s="61">
        <f>IF(COUNTA(K129:V129)*2/$AF$1&gt;=2,2,COUNTA(K129:V129)*2/$AF$1)</f>
        <v>2</v>
      </c>
      <c r="AG129" s="62">
        <f>IF(OR(F129="-",F129="",F129=0),0,IF(F129&gt;=$AG$1,2,F129*2/$AG$1))</f>
        <v>2</v>
      </c>
      <c r="AH129" s="63">
        <v>10</v>
      </c>
      <c r="AI129" s="63">
        <v>10</v>
      </c>
      <c r="AJ129" s="77">
        <v>14</v>
      </c>
      <c r="AK129" s="57">
        <f>D129</f>
        <v>19</v>
      </c>
      <c r="AL129" s="64">
        <v>19.2</v>
      </c>
      <c r="AM129" s="57"/>
      <c r="AN129" s="57" t="str">
        <f t="shared" si="1"/>
        <v/>
      </c>
      <c r="AT129" s="94">
        <v>403208801</v>
      </c>
      <c r="AU129" s="93" t="s">
        <v>417</v>
      </c>
      <c r="AV129" s="93" t="s">
        <v>418</v>
      </c>
      <c r="AW129" s="95">
        <v>463</v>
      </c>
      <c r="BB129" s="11"/>
      <c r="BC129" s="7"/>
      <c r="BD129" s="7"/>
      <c r="BE129" s="12"/>
    </row>
    <row r="130" spans="1:57" ht="24.95" customHeight="1">
      <c r="A130" s="54">
        <v>131</v>
      </c>
      <c r="B130" s="55">
        <v>403207951</v>
      </c>
      <c r="C130" s="56" t="s">
        <v>419</v>
      </c>
      <c r="D130" s="57">
        <v>17</v>
      </c>
      <c r="E130" s="55" t="s">
        <v>130</v>
      </c>
      <c r="F130" s="58">
        <f>IFERROR(VLOOKUP(B130,AT:AW,4,FALSE),"")</f>
        <v>499</v>
      </c>
      <c r="G130" s="59">
        <v>100</v>
      </c>
      <c r="H130" s="59">
        <v>100</v>
      </c>
      <c r="I130" s="59">
        <v>100</v>
      </c>
      <c r="J130" s="59">
        <v>99</v>
      </c>
      <c r="K130" s="60"/>
      <c r="L130" s="60" t="s">
        <v>53</v>
      </c>
      <c r="M130" s="60" t="s">
        <v>39</v>
      </c>
      <c r="N130" s="60"/>
      <c r="O130" s="60" t="s">
        <v>55</v>
      </c>
      <c r="P130" s="60" t="s">
        <v>328</v>
      </c>
      <c r="Q130" s="60"/>
      <c r="R130" s="60" t="s">
        <v>57</v>
      </c>
      <c r="S130" s="60" t="s">
        <v>40</v>
      </c>
      <c r="T130" s="60" t="s">
        <v>58</v>
      </c>
      <c r="U130" s="60" t="s">
        <v>41</v>
      </c>
      <c r="V130" s="60" t="s">
        <v>42</v>
      </c>
      <c r="W130" s="60"/>
      <c r="X130" s="60"/>
      <c r="Y130" s="60"/>
      <c r="Z130" s="60"/>
      <c r="AA130" s="60"/>
      <c r="AB130" s="60"/>
      <c r="AC130" s="60"/>
      <c r="AD130" s="60"/>
      <c r="AE130" s="60"/>
      <c r="AF130" s="61">
        <f>IF(COUNTA(K130:V130)*2/$AF$1&gt;=2,2,COUNTA(K130:V130)*2/$AF$1)</f>
        <v>2</v>
      </c>
      <c r="AG130" s="62">
        <f>IF(OR(F130="-",F130="",F130=0),0,IF(F130&gt;=$AG$1,2,F130*2/$AG$1))</f>
        <v>2</v>
      </c>
      <c r="AH130" s="63">
        <v>10</v>
      </c>
      <c r="AI130" s="63">
        <v>10</v>
      </c>
      <c r="AJ130" s="57">
        <v>18.5</v>
      </c>
      <c r="AK130" s="57">
        <f>D130</f>
        <v>17</v>
      </c>
      <c r="AL130" s="64">
        <v>19.25</v>
      </c>
      <c r="AM130" s="57"/>
      <c r="AN130" s="57" t="str">
        <f t="shared" si="1"/>
        <v/>
      </c>
      <c r="AT130" s="94">
        <v>403209171</v>
      </c>
      <c r="AU130" s="93" t="s">
        <v>138</v>
      </c>
      <c r="AV130" s="93" t="s">
        <v>98</v>
      </c>
      <c r="AW130" s="93" t="s">
        <v>64</v>
      </c>
      <c r="BB130" s="11"/>
      <c r="BC130" s="7"/>
      <c r="BD130" s="7"/>
      <c r="BE130" s="7"/>
    </row>
    <row r="131" spans="1:57" ht="24.95" customHeight="1">
      <c r="A131" s="54">
        <v>132</v>
      </c>
      <c r="B131" s="55"/>
      <c r="C131" s="56"/>
      <c r="D131" s="57"/>
      <c r="E131" s="55"/>
      <c r="F131" s="58" t="str">
        <f>IFERROR(VLOOKUP(B131,AT:AW,4,FALSE),"")</f>
        <v/>
      </c>
      <c r="G131" s="59" t="s">
        <v>48</v>
      </c>
      <c r="H131" s="59" t="s">
        <v>48</v>
      </c>
      <c r="I131" s="59" t="s">
        <v>48</v>
      </c>
      <c r="J131" s="59" t="s">
        <v>48</v>
      </c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1">
        <f>IF(COUNTA(K131:V131)*2/$AF$1&gt;=2,2,COUNTA(K131:V131)*2/$AF$1)</f>
        <v>0</v>
      </c>
      <c r="AG131" s="62">
        <f>IF(OR(F131="-",F131="",F131=0),0,IF(F131&gt;=$AG$1,2,F131*2/$AG$1))</f>
        <v>0</v>
      </c>
      <c r="AH131" s="63"/>
      <c r="AI131" s="63"/>
      <c r="AJ131" s="57"/>
      <c r="AK131" s="57">
        <f>D131</f>
        <v>0</v>
      </c>
      <c r="AL131" s="64">
        <v>0</v>
      </c>
      <c r="AM131" s="57"/>
      <c r="AN131" s="57" t="str">
        <f t="shared" si="1"/>
        <v/>
      </c>
      <c r="AT131" s="94">
        <v>403209292</v>
      </c>
      <c r="AU131" s="93" t="s">
        <v>339</v>
      </c>
      <c r="AV131" s="93" t="s">
        <v>98</v>
      </c>
      <c r="AW131" s="93" t="s">
        <v>64</v>
      </c>
      <c r="BB131" s="11"/>
      <c r="BC131" s="7"/>
      <c r="BD131" s="7"/>
      <c r="BE131" s="12"/>
    </row>
    <row r="132" spans="1:57" ht="24.95" customHeight="1">
      <c r="A132" s="54">
        <v>133</v>
      </c>
      <c r="B132" s="55"/>
      <c r="C132" s="56"/>
      <c r="D132" s="57"/>
      <c r="E132" s="55"/>
      <c r="F132" s="58" t="str">
        <f>IFERROR(VLOOKUP(B132,AT:AW,4,FALSE),"")</f>
        <v/>
      </c>
      <c r="G132" s="59" t="s">
        <v>48</v>
      </c>
      <c r="H132" s="59" t="s">
        <v>48</v>
      </c>
      <c r="I132" s="59" t="s">
        <v>48</v>
      </c>
      <c r="J132" s="59" t="s">
        <v>48</v>
      </c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1">
        <f>IF(COUNTA(K132:V132)*2/$AF$1&gt;=2,2,COUNTA(K132:V132)*2/$AF$1)</f>
        <v>0</v>
      </c>
      <c r="AG132" s="62">
        <f>IF(OR(F132="-",F132="",F132=0),0,IF(F132&gt;=$AG$1,2,F132*2/$AG$1))</f>
        <v>0</v>
      </c>
      <c r="AH132" s="63"/>
      <c r="AI132" s="63"/>
      <c r="AJ132" s="57"/>
      <c r="AK132" s="57">
        <f>D132</f>
        <v>0</v>
      </c>
      <c r="AL132" s="64">
        <v>0</v>
      </c>
      <c r="AM132" s="57"/>
      <c r="AN132" s="57" t="str">
        <f t="shared" ref="AN132:AN163" si="2">IF(AND(AK132&lt;&gt;0,OR(AI132="",AH132="")),"err","")</f>
        <v/>
      </c>
      <c r="AT132" s="94">
        <v>403208272</v>
      </c>
      <c r="AU132" s="93" t="s">
        <v>420</v>
      </c>
      <c r="AV132" s="93" t="s">
        <v>421</v>
      </c>
      <c r="AW132" s="95">
        <v>275</v>
      </c>
      <c r="BB132" s="11"/>
      <c r="BC132" s="7"/>
      <c r="BD132" s="7"/>
      <c r="BE132" s="7"/>
    </row>
    <row r="133" spans="1:57" ht="24.95" customHeight="1">
      <c r="A133" s="54">
        <v>134</v>
      </c>
      <c r="B133" s="55" t="s">
        <v>154</v>
      </c>
      <c r="C133" s="56" t="s">
        <v>155</v>
      </c>
      <c r="D133" s="57"/>
      <c r="E133" s="55" t="s">
        <v>130</v>
      </c>
      <c r="F133" s="58" t="str">
        <f>IFERROR(VLOOKUP(B133,AT:AW,4,FALSE),"")</f>
        <v/>
      </c>
      <c r="G133" s="59" t="s">
        <v>48</v>
      </c>
      <c r="H133" s="59" t="s">
        <v>48</v>
      </c>
      <c r="I133" s="59" t="s">
        <v>48</v>
      </c>
      <c r="J133" s="59" t="s">
        <v>48</v>
      </c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1">
        <f>IF(COUNTA(K133:V133)*2/$AF$1&gt;=2,2,COUNTA(K133:V133)*2/$AF$1)</f>
        <v>0</v>
      </c>
      <c r="AG133" s="62">
        <f>IF(OR(F133="-",F133="",F133=0),0,IF(F133&gt;=$AG$1,2,F133*2/$AG$1))</f>
        <v>0</v>
      </c>
      <c r="AH133" s="63"/>
      <c r="AI133" s="63"/>
      <c r="AJ133" s="57"/>
      <c r="AK133" s="57">
        <f>D133</f>
        <v>0</v>
      </c>
      <c r="AL133" s="64">
        <v>0</v>
      </c>
      <c r="AM133" s="57"/>
      <c r="AN133" s="57" t="str">
        <f t="shared" si="2"/>
        <v/>
      </c>
      <c r="AT133" s="94">
        <v>403208633</v>
      </c>
      <c r="AU133" s="93" t="s">
        <v>394</v>
      </c>
      <c r="AV133" s="93" t="s">
        <v>422</v>
      </c>
      <c r="AW133" s="95">
        <v>325</v>
      </c>
      <c r="BB133" s="11"/>
      <c r="BC133" s="7"/>
      <c r="BD133" s="7"/>
      <c r="BE133" s="7"/>
    </row>
    <row r="134" spans="1:57" ht="24.95" customHeight="1">
      <c r="A134" s="54">
        <v>135</v>
      </c>
      <c r="B134" s="55">
        <v>403207010</v>
      </c>
      <c r="C134" s="56" t="s">
        <v>423</v>
      </c>
      <c r="D134" s="57">
        <v>16</v>
      </c>
      <c r="E134" s="55" t="s">
        <v>38</v>
      </c>
      <c r="F134" s="58">
        <f>IFERROR(VLOOKUP(B134,AT:AW,4,FALSE),"")</f>
        <v>455</v>
      </c>
      <c r="G134" s="59">
        <v>100</v>
      </c>
      <c r="H134" s="59">
        <v>100</v>
      </c>
      <c r="I134" s="59">
        <v>95</v>
      </c>
      <c r="J134" s="59">
        <v>75</v>
      </c>
      <c r="K134" s="60"/>
      <c r="L134" s="60"/>
      <c r="M134" s="60"/>
      <c r="N134" s="60"/>
      <c r="O134" s="60" t="s">
        <v>55</v>
      </c>
      <c r="P134" s="60" t="s">
        <v>56</v>
      </c>
      <c r="Q134" s="60"/>
      <c r="R134" s="60" t="s">
        <v>57</v>
      </c>
      <c r="S134" s="60" t="s">
        <v>40</v>
      </c>
      <c r="T134" s="60" t="s">
        <v>58</v>
      </c>
      <c r="U134" s="60"/>
      <c r="V134" s="60" t="s">
        <v>42</v>
      </c>
      <c r="W134" s="60" t="s">
        <v>424</v>
      </c>
      <c r="X134" s="60"/>
      <c r="Y134" s="60"/>
      <c r="Z134" s="60"/>
      <c r="AA134" s="60"/>
      <c r="AB134" s="60"/>
      <c r="AC134" s="60"/>
      <c r="AD134" s="60"/>
      <c r="AE134" s="60"/>
      <c r="AF134" s="61">
        <f>IF(COUNTA(K134:V134)*2/$AF$1&gt;=2,2,COUNTA(K134:V134)*2/$AF$1)</f>
        <v>2</v>
      </c>
      <c r="AG134" s="62">
        <f>IF(OR(F134="-",F134="",F134=0),0,IF(F134&gt;=$AG$1,2,F134*2/$AG$1))</f>
        <v>2</v>
      </c>
      <c r="AH134" s="63">
        <v>9</v>
      </c>
      <c r="AI134" s="63">
        <v>10</v>
      </c>
      <c r="AJ134" s="57">
        <v>18.5</v>
      </c>
      <c r="AK134" s="57">
        <f>D134</f>
        <v>16</v>
      </c>
      <c r="AL134" s="64">
        <v>18.55</v>
      </c>
      <c r="AM134" s="57"/>
      <c r="AN134" s="57" t="str">
        <f t="shared" si="2"/>
        <v/>
      </c>
      <c r="AT134" s="94">
        <v>403209452</v>
      </c>
      <c r="AU134" s="93" t="s">
        <v>425</v>
      </c>
      <c r="AV134" s="93" t="s">
        <v>426</v>
      </c>
      <c r="AW134" s="95">
        <v>344</v>
      </c>
      <c r="BB134" s="11"/>
      <c r="BC134" s="7"/>
      <c r="BD134" s="7"/>
      <c r="BE134" s="12"/>
    </row>
    <row r="135" spans="1:57" ht="24.95" customHeight="1">
      <c r="A135" s="54">
        <v>136</v>
      </c>
      <c r="B135" s="55">
        <v>403211486</v>
      </c>
      <c r="C135" s="56" t="s">
        <v>427</v>
      </c>
      <c r="D135" s="57"/>
      <c r="E135" s="55" t="s">
        <v>130</v>
      </c>
      <c r="F135" s="58" t="str">
        <f>IFERROR(VLOOKUP(B135,AT:AW,4,FALSE),"")</f>
        <v>-</v>
      </c>
      <c r="G135" s="59" t="s">
        <v>64</v>
      </c>
      <c r="H135" s="59" t="s">
        <v>64</v>
      </c>
      <c r="I135" s="59"/>
      <c r="J135" s="59" t="s">
        <v>64</v>
      </c>
      <c r="K135" s="60"/>
      <c r="L135" s="60"/>
      <c r="M135" s="60"/>
      <c r="N135" s="60" t="s">
        <v>55</v>
      </c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1">
        <f>IF(COUNTA(K135:V135)*2/$AF$1&gt;=2,2,COUNTA(K135:V135)*2/$AF$1)</f>
        <v>0.4</v>
      </c>
      <c r="AG135" s="62">
        <f>IF(OR(F135="-",F135="",F135=0),0,IF(F135&gt;=$AG$1,2,F135*2/$AG$1))</f>
        <v>0</v>
      </c>
      <c r="AH135" s="63"/>
      <c r="AI135" s="63"/>
      <c r="AJ135" s="57"/>
      <c r="AK135" s="57">
        <f>D135</f>
        <v>0</v>
      </c>
      <c r="AL135" s="64">
        <v>0.4</v>
      </c>
      <c r="AM135" s="57"/>
      <c r="AN135" s="57" t="str">
        <f t="shared" si="2"/>
        <v/>
      </c>
      <c r="AT135" s="94">
        <v>403208088</v>
      </c>
      <c r="AU135" s="93" t="s">
        <v>428</v>
      </c>
      <c r="AV135" s="93" t="s">
        <v>429</v>
      </c>
      <c r="AW135" s="95">
        <v>355</v>
      </c>
      <c r="BB135" s="11"/>
      <c r="BC135" s="7"/>
      <c r="BD135" s="7"/>
      <c r="BE135" s="7"/>
    </row>
    <row r="136" spans="1:57" ht="24.95" customHeight="1">
      <c r="A136" s="54">
        <v>138</v>
      </c>
      <c r="B136" s="55">
        <v>403211830</v>
      </c>
      <c r="C136" s="56" t="s">
        <v>430</v>
      </c>
      <c r="D136" s="57"/>
      <c r="E136" s="55" t="s">
        <v>130</v>
      </c>
      <c r="F136" s="58">
        <f>IFERROR(VLOOKUP(B136,AT:AW,4,FALSE),"")</f>
        <v>180</v>
      </c>
      <c r="G136" s="59" t="s">
        <v>64</v>
      </c>
      <c r="H136" s="59" t="s">
        <v>64</v>
      </c>
      <c r="I136" s="59"/>
      <c r="J136" s="59">
        <v>80</v>
      </c>
      <c r="K136" s="60"/>
      <c r="L136" s="60"/>
      <c r="M136" s="60" t="s">
        <v>39</v>
      </c>
      <c r="N136" s="60" t="s">
        <v>55</v>
      </c>
      <c r="O136" s="60" t="s">
        <v>328</v>
      </c>
      <c r="P136" s="60"/>
      <c r="Q136" s="60"/>
      <c r="R136" s="60" t="s">
        <v>57</v>
      </c>
      <c r="S136" s="60" t="s">
        <v>40</v>
      </c>
      <c r="T136" s="60" t="s">
        <v>58</v>
      </c>
      <c r="U136" s="60"/>
      <c r="V136" s="60" t="s">
        <v>42</v>
      </c>
      <c r="W136" s="60" t="s">
        <v>431</v>
      </c>
      <c r="X136" s="60"/>
      <c r="Y136" s="60"/>
      <c r="Z136" s="60"/>
      <c r="AA136" s="60"/>
      <c r="AB136" s="60"/>
      <c r="AC136" s="60"/>
      <c r="AD136" s="60"/>
      <c r="AE136" s="60"/>
      <c r="AF136" s="61">
        <f>IF(COUNTA(K136:V136)*2/$AF$1&gt;=2,2,COUNTA(K136:V136)*2/$AF$1)</f>
        <v>2</v>
      </c>
      <c r="AG136" s="62">
        <f>IF(OR(F136="-",F136="",F136=0),0,IF(F136&gt;=$AG$1,2,F136*2/$AG$1))</f>
        <v>1.2</v>
      </c>
      <c r="AH136" s="63">
        <v>10</v>
      </c>
      <c r="AI136" s="63"/>
      <c r="AJ136" s="57">
        <v>10.5</v>
      </c>
      <c r="AK136" s="57">
        <f>D136</f>
        <v>0</v>
      </c>
      <c r="AL136" s="64">
        <v>9.25</v>
      </c>
      <c r="AM136" s="57"/>
      <c r="AN136" s="57" t="str">
        <f t="shared" si="2"/>
        <v/>
      </c>
      <c r="AT136" s="94">
        <v>403206056</v>
      </c>
      <c r="AU136" s="93" t="s">
        <v>432</v>
      </c>
      <c r="AV136" s="93" t="s">
        <v>433</v>
      </c>
      <c r="AW136" s="93" t="s">
        <v>64</v>
      </c>
      <c r="BB136" s="11"/>
      <c r="BC136" s="7"/>
      <c r="BD136" s="7"/>
      <c r="BE136" s="12"/>
    </row>
    <row r="137" spans="1:57" ht="24.95" customHeight="1">
      <c r="A137" s="54">
        <v>139</v>
      </c>
      <c r="B137" s="55">
        <v>403208801</v>
      </c>
      <c r="C137" s="56" t="s">
        <v>434</v>
      </c>
      <c r="D137" s="57">
        <v>18</v>
      </c>
      <c r="E137" s="55" t="s">
        <v>130</v>
      </c>
      <c r="F137" s="58">
        <f>IFERROR(VLOOKUP(B137,AT:AW,4,FALSE),"")</f>
        <v>463</v>
      </c>
      <c r="G137" s="59">
        <v>80</v>
      </c>
      <c r="H137" s="59">
        <v>100</v>
      </c>
      <c r="I137" s="59">
        <v>85</v>
      </c>
      <c r="J137" s="59">
        <v>98</v>
      </c>
      <c r="K137" s="60"/>
      <c r="L137" s="60"/>
      <c r="M137" s="60" t="s">
        <v>39</v>
      </c>
      <c r="N137" s="60" t="s">
        <v>55</v>
      </c>
      <c r="O137" s="60" t="s">
        <v>328</v>
      </c>
      <c r="P137" s="60"/>
      <c r="Q137" s="60"/>
      <c r="R137" s="60" t="s">
        <v>57</v>
      </c>
      <c r="S137" s="60" t="s">
        <v>40</v>
      </c>
      <c r="T137" s="60" t="s">
        <v>58</v>
      </c>
      <c r="U137" s="60" t="s">
        <v>41</v>
      </c>
      <c r="V137" s="60" t="s">
        <v>42</v>
      </c>
      <c r="W137" s="60" t="s">
        <v>435</v>
      </c>
      <c r="X137" s="60"/>
      <c r="Y137" s="60"/>
      <c r="Z137" s="60"/>
      <c r="AA137" s="60"/>
      <c r="AB137" s="60"/>
      <c r="AC137" s="60"/>
      <c r="AD137" s="60"/>
      <c r="AE137" s="60"/>
      <c r="AF137" s="61">
        <f>IF(COUNTA(K137:V137)*2/$AF$1&gt;=2,2,COUNTA(K137:V137)*2/$AF$1)</f>
        <v>2</v>
      </c>
      <c r="AG137" s="62">
        <f>IF(OR(F137="-",F137="",F137=0),0,IF(F137&gt;=$AG$1,2,F137*2/$AG$1))</f>
        <v>2</v>
      </c>
      <c r="AH137" s="63">
        <v>10</v>
      </c>
      <c r="AI137" s="63">
        <v>10</v>
      </c>
      <c r="AJ137" s="57">
        <v>18</v>
      </c>
      <c r="AK137" s="57">
        <f>D137</f>
        <v>18</v>
      </c>
      <c r="AL137" s="64">
        <v>19.399999999999999</v>
      </c>
      <c r="AM137" s="57"/>
      <c r="AN137" s="57" t="str">
        <f t="shared" si="2"/>
        <v/>
      </c>
      <c r="AT137" s="94">
        <v>403208930</v>
      </c>
      <c r="AU137" s="93" t="s">
        <v>436</v>
      </c>
      <c r="AV137" s="93" t="s">
        <v>437</v>
      </c>
      <c r="AW137" s="95">
        <v>480</v>
      </c>
      <c r="BB137" s="11"/>
      <c r="BC137" s="7"/>
      <c r="BD137" s="7"/>
      <c r="BE137" s="12"/>
    </row>
    <row r="138" spans="1:57" ht="24.95" customHeight="1">
      <c r="A138" s="54">
        <v>140</v>
      </c>
      <c r="B138" s="55">
        <v>403209171</v>
      </c>
      <c r="C138" s="56" t="s">
        <v>438</v>
      </c>
      <c r="D138" s="57"/>
      <c r="E138" s="55" t="s">
        <v>130</v>
      </c>
      <c r="F138" s="58" t="str">
        <f>IFERROR(VLOOKUP(B138,AT:AW,4,FALSE),"")</f>
        <v>-</v>
      </c>
      <c r="G138" s="59" t="s">
        <v>64</v>
      </c>
      <c r="H138" s="59" t="s">
        <v>64</v>
      </c>
      <c r="I138" s="59"/>
      <c r="J138" s="59" t="s">
        <v>64</v>
      </c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1">
        <f>IF(COUNTA(K138:V138)*2/$AF$1&gt;=2,2,COUNTA(K138:V138)*2/$AF$1)</f>
        <v>0</v>
      </c>
      <c r="AG138" s="62">
        <f>IF(OR(F138="-",F138="",F138=0),0,IF(F138&gt;=$AG$1,2,F138*2/$AG$1))</f>
        <v>0</v>
      </c>
      <c r="AH138" s="63"/>
      <c r="AI138" s="63"/>
      <c r="AJ138" s="57"/>
      <c r="AK138" s="57">
        <f>D138</f>
        <v>0</v>
      </c>
      <c r="AL138" s="64">
        <v>0</v>
      </c>
      <c r="AM138" s="57"/>
      <c r="AN138" s="57" t="str">
        <f t="shared" si="2"/>
        <v/>
      </c>
      <c r="AT138" s="94">
        <v>403211726</v>
      </c>
      <c r="AU138" s="93" t="s">
        <v>312</v>
      </c>
      <c r="AV138" s="93" t="s">
        <v>439</v>
      </c>
      <c r="AW138" s="93" t="s">
        <v>64</v>
      </c>
      <c r="BB138" s="11"/>
      <c r="BC138" s="7"/>
      <c r="BD138" s="7"/>
      <c r="BE138" s="7"/>
    </row>
    <row r="139" spans="1:57" ht="24.95" customHeight="1">
      <c r="A139" s="54">
        <v>141</v>
      </c>
      <c r="B139" s="55">
        <v>403209292</v>
      </c>
      <c r="C139" s="56" t="s">
        <v>440</v>
      </c>
      <c r="D139" s="57"/>
      <c r="E139" s="55" t="s">
        <v>130</v>
      </c>
      <c r="F139" s="58" t="str">
        <f>IFERROR(VLOOKUP(B139,AT:AW,4,FALSE),"")</f>
        <v>-</v>
      </c>
      <c r="G139" s="59" t="s">
        <v>64</v>
      </c>
      <c r="H139" s="59" t="s">
        <v>64</v>
      </c>
      <c r="I139" s="59"/>
      <c r="J139" s="59" t="s">
        <v>64</v>
      </c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1">
        <f>IF(COUNTA(K139:V139)*2/$AF$1&gt;=2,2,COUNTA(K139:V139)*2/$AF$1)</f>
        <v>0</v>
      </c>
      <c r="AG139" s="62">
        <f>IF(OR(F139="-",F139="",F139=0),0,IF(F139&gt;=$AG$1,2,F139*2/$AG$1))</f>
        <v>0</v>
      </c>
      <c r="AH139" s="63"/>
      <c r="AI139" s="63"/>
      <c r="AJ139" s="57"/>
      <c r="AK139" s="57">
        <f>D139</f>
        <v>0</v>
      </c>
      <c r="AL139" s="64">
        <v>0</v>
      </c>
      <c r="AM139" s="57"/>
      <c r="AN139" s="57" t="str">
        <f t="shared" si="2"/>
        <v/>
      </c>
      <c r="AT139" s="94">
        <v>403211896</v>
      </c>
      <c r="AU139" s="93" t="s">
        <v>90</v>
      </c>
      <c r="AV139" s="93" t="s">
        <v>441</v>
      </c>
      <c r="AW139" s="93" t="s">
        <v>64</v>
      </c>
      <c r="BB139" s="11"/>
      <c r="BC139" s="7"/>
      <c r="BD139" s="7"/>
      <c r="BE139" s="7"/>
    </row>
    <row r="140" spans="1:57" ht="24.95" customHeight="1">
      <c r="A140" s="54">
        <v>142</v>
      </c>
      <c r="B140" s="55">
        <v>403208272</v>
      </c>
      <c r="C140" s="56" t="s">
        <v>442</v>
      </c>
      <c r="D140" s="57">
        <v>19</v>
      </c>
      <c r="E140" s="55" t="s">
        <v>130</v>
      </c>
      <c r="F140" s="58">
        <f>IFERROR(VLOOKUP(B140,AT:AW,4,FALSE),"")</f>
        <v>275</v>
      </c>
      <c r="G140" s="59">
        <v>90</v>
      </c>
      <c r="H140" s="59" t="s">
        <v>64</v>
      </c>
      <c r="I140" s="59"/>
      <c r="J140" s="59">
        <v>85</v>
      </c>
      <c r="K140" s="60"/>
      <c r="L140" s="60" t="s">
        <v>53</v>
      </c>
      <c r="M140" s="60" t="s">
        <v>39</v>
      </c>
      <c r="N140" s="60" t="s">
        <v>55</v>
      </c>
      <c r="O140" s="60"/>
      <c r="P140" s="60"/>
      <c r="Q140" s="60"/>
      <c r="R140" s="60" t="s">
        <v>57</v>
      </c>
      <c r="S140" s="60" t="s">
        <v>40</v>
      </c>
      <c r="T140" s="60" t="s">
        <v>58</v>
      </c>
      <c r="U140" s="60" t="s">
        <v>41</v>
      </c>
      <c r="V140" s="60" t="s">
        <v>42</v>
      </c>
      <c r="W140" s="60" t="s">
        <v>443</v>
      </c>
      <c r="X140" s="60"/>
      <c r="Y140" s="60"/>
      <c r="Z140" s="60"/>
      <c r="AA140" s="60"/>
      <c r="AB140" s="60"/>
      <c r="AC140" s="60"/>
      <c r="AD140" s="60"/>
      <c r="AE140" s="60"/>
      <c r="AF140" s="61">
        <f>IF(COUNTA(K140:V140)*2/$AF$1&gt;=2,2,COUNTA(K140:V140)*2/$AF$1)</f>
        <v>2</v>
      </c>
      <c r="AG140" s="62">
        <f>IF(OR(F140="-",F140="",F140=0),0,IF(F140&gt;=$AG$1,2,F140*2/$AG$1))</f>
        <v>1.8333333333333333</v>
      </c>
      <c r="AH140" s="63">
        <v>10</v>
      </c>
      <c r="AI140" s="63">
        <v>9.5</v>
      </c>
      <c r="AJ140" s="57">
        <v>15</v>
      </c>
      <c r="AK140" s="57">
        <f>D140</f>
        <v>19</v>
      </c>
      <c r="AL140" s="64">
        <v>18.883333333333333</v>
      </c>
      <c r="AM140" s="57"/>
      <c r="AN140" s="57" t="str">
        <f t="shared" si="2"/>
        <v/>
      </c>
      <c r="AT140" s="94">
        <v>403436310</v>
      </c>
      <c r="AU140" s="93" t="s">
        <v>394</v>
      </c>
      <c r="AV140" s="93" t="s">
        <v>444</v>
      </c>
      <c r="AW140" s="95">
        <v>260</v>
      </c>
      <c r="BB140" s="11"/>
      <c r="BC140" s="7"/>
      <c r="BD140" s="7"/>
      <c r="BE140" s="12"/>
    </row>
    <row r="141" spans="1:57" ht="24.95" customHeight="1">
      <c r="A141" s="54">
        <v>143</v>
      </c>
      <c r="B141" s="55">
        <v>403208633</v>
      </c>
      <c r="C141" s="56" t="s">
        <v>445</v>
      </c>
      <c r="D141" s="57">
        <v>18</v>
      </c>
      <c r="E141" s="55" t="s">
        <v>130</v>
      </c>
      <c r="F141" s="58">
        <f>IFERROR(VLOOKUP(B141,AT:AW,4,FALSE),"")</f>
        <v>325</v>
      </c>
      <c r="G141" s="59" t="s">
        <v>64</v>
      </c>
      <c r="H141" s="59">
        <v>100</v>
      </c>
      <c r="I141" s="59">
        <v>35</v>
      </c>
      <c r="J141" s="59">
        <v>90</v>
      </c>
      <c r="K141" s="60"/>
      <c r="L141" s="60"/>
      <c r="M141" s="60"/>
      <c r="N141" s="60" t="s">
        <v>55</v>
      </c>
      <c r="O141" s="60" t="s">
        <v>328</v>
      </c>
      <c r="P141" s="60"/>
      <c r="Q141" s="60"/>
      <c r="R141" s="60" t="s">
        <v>57</v>
      </c>
      <c r="S141" s="60" t="s">
        <v>40</v>
      </c>
      <c r="T141" s="60" t="s">
        <v>58</v>
      </c>
      <c r="U141" s="60" t="s">
        <v>41</v>
      </c>
      <c r="V141" s="60" t="s">
        <v>42</v>
      </c>
      <c r="W141" s="60"/>
      <c r="X141" s="60"/>
      <c r="Y141" s="60"/>
      <c r="Z141" s="60"/>
      <c r="AA141" s="60"/>
      <c r="AB141" s="60"/>
      <c r="AC141" s="60"/>
      <c r="AD141" s="60"/>
      <c r="AE141" s="60"/>
      <c r="AF141" s="61">
        <f>IF(COUNTA(K141:V141)*2/$AF$1&gt;=2,2,COUNTA(K141:V141)*2/$AF$1)</f>
        <v>2</v>
      </c>
      <c r="AG141" s="62">
        <f>IF(OR(F141="-",F141="",F141=0),0,IF(F141&gt;=$AG$1,2,F141*2/$AG$1))</f>
        <v>2</v>
      </c>
      <c r="AH141" s="63">
        <v>10</v>
      </c>
      <c r="AI141" s="63">
        <v>10</v>
      </c>
      <c r="AJ141" s="57">
        <v>19</v>
      </c>
      <c r="AK141" s="57">
        <f>D141</f>
        <v>18</v>
      </c>
      <c r="AL141" s="64">
        <v>19.5</v>
      </c>
      <c r="AM141" s="57"/>
      <c r="AN141" s="57" t="str">
        <f t="shared" si="2"/>
        <v/>
      </c>
      <c r="AT141" s="94">
        <v>403211783</v>
      </c>
      <c r="AU141" s="93" t="s">
        <v>394</v>
      </c>
      <c r="AV141" s="93" t="s">
        <v>446</v>
      </c>
      <c r="AW141" s="95">
        <v>92</v>
      </c>
      <c r="BB141" s="11"/>
      <c r="BC141" s="7"/>
      <c r="BD141" s="7"/>
      <c r="BE141" s="7"/>
    </row>
    <row r="142" spans="1:57" ht="24.95" customHeight="1">
      <c r="A142" s="54">
        <v>144</v>
      </c>
      <c r="B142" s="55">
        <v>403209452</v>
      </c>
      <c r="C142" s="56" t="s">
        <v>447</v>
      </c>
      <c r="D142" s="57">
        <v>18</v>
      </c>
      <c r="E142" s="55" t="s">
        <v>130</v>
      </c>
      <c r="F142" s="58">
        <f>IFERROR(VLOOKUP(B142,AT:AW,4,FALSE),"")</f>
        <v>344</v>
      </c>
      <c r="G142" s="59">
        <v>80</v>
      </c>
      <c r="H142" s="59" t="s">
        <v>64</v>
      </c>
      <c r="I142" s="59">
        <v>99</v>
      </c>
      <c r="J142" s="59">
        <v>65</v>
      </c>
      <c r="K142" s="60"/>
      <c r="L142" s="60"/>
      <c r="M142" s="60"/>
      <c r="N142" s="60" t="s">
        <v>55</v>
      </c>
      <c r="O142" s="60" t="s">
        <v>56</v>
      </c>
      <c r="P142" s="60"/>
      <c r="Q142" s="60"/>
      <c r="R142" s="60" t="s">
        <v>57</v>
      </c>
      <c r="S142" s="60" t="s">
        <v>40</v>
      </c>
      <c r="T142" s="60" t="s">
        <v>58</v>
      </c>
      <c r="U142" s="60"/>
      <c r="V142" s="60" t="s">
        <v>42</v>
      </c>
      <c r="W142" s="60" t="s">
        <v>448</v>
      </c>
      <c r="X142" s="60"/>
      <c r="Y142" s="60"/>
      <c r="Z142" s="60"/>
      <c r="AA142" s="60"/>
      <c r="AB142" s="60"/>
      <c r="AC142" s="60"/>
      <c r="AD142" s="60"/>
      <c r="AE142" s="60"/>
      <c r="AF142" s="61">
        <f>IF(COUNTA(K142:V142)*2/$AF$1&gt;=2,2,COUNTA(K142:V142)*2/$AF$1)</f>
        <v>2</v>
      </c>
      <c r="AG142" s="62">
        <f>IF(OR(F142="-",F142="",F142=0),0,IF(F142&gt;=$AG$1,2,F142*2/$AG$1))</f>
        <v>2</v>
      </c>
      <c r="AH142" s="63">
        <v>9</v>
      </c>
      <c r="AI142" s="63">
        <v>10</v>
      </c>
      <c r="AJ142" s="57">
        <v>15</v>
      </c>
      <c r="AK142" s="57">
        <f>D142</f>
        <v>18</v>
      </c>
      <c r="AL142" s="64">
        <v>18.600000000000001</v>
      </c>
      <c r="AM142" s="57"/>
      <c r="AN142" s="57" t="str">
        <f t="shared" si="2"/>
        <v/>
      </c>
      <c r="AT142" s="94">
        <v>403207172</v>
      </c>
      <c r="AU142" s="93" t="s">
        <v>449</v>
      </c>
      <c r="AV142" s="93" t="s">
        <v>450</v>
      </c>
      <c r="AW142" s="95">
        <v>284</v>
      </c>
      <c r="BB142" s="11"/>
      <c r="BC142" s="7"/>
      <c r="BD142" s="7"/>
      <c r="BE142" s="12"/>
    </row>
    <row r="143" spans="1:57" ht="24.95" customHeight="1">
      <c r="A143" s="54">
        <v>145</v>
      </c>
      <c r="B143" s="55">
        <v>403208088</v>
      </c>
      <c r="C143" s="56" t="s">
        <v>451</v>
      </c>
      <c r="D143" s="57">
        <v>18</v>
      </c>
      <c r="E143" s="55" t="s">
        <v>130</v>
      </c>
      <c r="F143" s="58">
        <f>IFERROR(VLOOKUP(B143,AT:AW,4,FALSE),"")</f>
        <v>355</v>
      </c>
      <c r="G143" s="59">
        <v>85</v>
      </c>
      <c r="H143" s="59" t="s">
        <v>64</v>
      </c>
      <c r="I143" s="59">
        <v>80</v>
      </c>
      <c r="J143" s="59">
        <v>90</v>
      </c>
      <c r="K143" s="60"/>
      <c r="L143" s="60"/>
      <c r="M143" s="60" t="s">
        <v>39</v>
      </c>
      <c r="N143" s="60"/>
      <c r="O143" s="60" t="s">
        <v>56</v>
      </c>
      <c r="P143" s="60"/>
      <c r="Q143" s="60"/>
      <c r="R143" s="60" t="s">
        <v>57</v>
      </c>
      <c r="S143" s="60" t="s">
        <v>40</v>
      </c>
      <c r="T143" s="60" t="s">
        <v>58</v>
      </c>
      <c r="U143" s="60" t="s">
        <v>41</v>
      </c>
      <c r="V143" s="60" t="s">
        <v>42</v>
      </c>
      <c r="W143" s="60" t="s">
        <v>452</v>
      </c>
      <c r="X143" s="60"/>
      <c r="Y143" s="60"/>
      <c r="Z143" s="60"/>
      <c r="AA143" s="60"/>
      <c r="AB143" s="60"/>
      <c r="AC143" s="60"/>
      <c r="AD143" s="60"/>
      <c r="AE143" s="60"/>
      <c r="AF143" s="61">
        <f>IF(COUNTA(K143:V143)*2/$AF$1&gt;=2,2,COUNTA(K143:V143)*2/$AF$1)</f>
        <v>2</v>
      </c>
      <c r="AG143" s="62">
        <f>IF(OR(F143="-",F143="",F143=0),0,IF(F143&gt;=$AG$1,2,F143*2/$AG$1))</f>
        <v>2</v>
      </c>
      <c r="AH143" s="63">
        <v>10</v>
      </c>
      <c r="AI143" s="63">
        <v>10</v>
      </c>
      <c r="AJ143" s="57">
        <v>15.5</v>
      </c>
      <c r="AK143" s="57">
        <f>D143</f>
        <v>18</v>
      </c>
      <c r="AL143" s="64">
        <v>19.149999999999999</v>
      </c>
      <c r="AM143" s="57"/>
      <c r="AN143" s="57" t="str">
        <f t="shared" si="2"/>
        <v/>
      </c>
      <c r="AT143" s="94">
        <v>403211533</v>
      </c>
      <c r="AU143" s="93" t="s">
        <v>453</v>
      </c>
      <c r="AV143" s="93" t="s">
        <v>454</v>
      </c>
      <c r="AW143" s="93" t="s">
        <v>64</v>
      </c>
      <c r="BB143" s="11"/>
      <c r="BC143" s="7"/>
      <c r="BD143" s="7"/>
      <c r="BE143" s="12"/>
    </row>
    <row r="144" spans="1:57" ht="24.95" customHeight="1">
      <c r="A144" s="54">
        <v>146</v>
      </c>
      <c r="B144" s="55">
        <v>403211726</v>
      </c>
      <c r="C144" s="56" t="s">
        <v>455</v>
      </c>
      <c r="D144" s="57"/>
      <c r="E144" s="55" t="s">
        <v>130</v>
      </c>
      <c r="F144" s="58" t="str">
        <f>IFERROR(VLOOKUP(B144,AT:AW,4,FALSE),"")</f>
        <v>-</v>
      </c>
      <c r="G144" s="59" t="s">
        <v>64</v>
      </c>
      <c r="H144" s="59" t="s">
        <v>64</v>
      </c>
      <c r="I144" s="59"/>
      <c r="J144" s="59"/>
      <c r="K144" s="60"/>
      <c r="L144" s="60"/>
      <c r="M144" s="60" t="s">
        <v>144</v>
      </c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1">
        <f>IF(COUNTA(K144:V144)*2/$AF$1&gt;=2,2,COUNTA(K144:V144)*2/$AF$1)</f>
        <v>0.4</v>
      </c>
      <c r="AG144" s="62">
        <f>IF(OR(F144="-",F144="",F144=0),0,IF(F144&gt;=$AG$1,2,F144*2/$AG$1))</f>
        <v>0</v>
      </c>
      <c r="AH144" s="63"/>
      <c r="AI144" s="63"/>
      <c r="AJ144" s="57"/>
      <c r="AK144" s="57">
        <f>D144</f>
        <v>0</v>
      </c>
      <c r="AL144" s="64">
        <v>0.4</v>
      </c>
      <c r="AM144" s="57"/>
      <c r="AN144" s="57" t="str">
        <f t="shared" si="2"/>
        <v/>
      </c>
      <c r="AT144" s="94">
        <v>403470544</v>
      </c>
      <c r="AU144" s="93" t="s">
        <v>265</v>
      </c>
      <c r="AV144" s="93" t="s">
        <v>456</v>
      </c>
      <c r="AW144" s="95">
        <v>0</v>
      </c>
      <c r="BB144" s="11"/>
      <c r="BC144" s="7"/>
      <c r="BD144" s="7"/>
      <c r="BE144" s="12"/>
    </row>
    <row r="145" spans="1:57" ht="24.95" customHeight="1">
      <c r="A145" s="54">
        <v>147</v>
      </c>
      <c r="B145" s="55">
        <v>403211896</v>
      </c>
      <c r="C145" s="56" t="s">
        <v>457</v>
      </c>
      <c r="D145" s="57"/>
      <c r="E145" s="55" t="s">
        <v>130</v>
      </c>
      <c r="F145" s="58" t="str">
        <f>IFERROR(VLOOKUP(B145,AT:AW,4,FALSE),"")</f>
        <v>-</v>
      </c>
      <c r="G145" s="59" t="s">
        <v>64</v>
      </c>
      <c r="H145" s="59" t="s">
        <v>64</v>
      </c>
      <c r="I145" s="59"/>
      <c r="J145" s="59"/>
      <c r="K145" s="60"/>
      <c r="L145" s="60" t="s">
        <v>53</v>
      </c>
      <c r="M145" s="60"/>
      <c r="N145" s="60" t="s">
        <v>55</v>
      </c>
      <c r="O145" s="60"/>
      <c r="P145" s="60"/>
      <c r="Q145" s="60"/>
      <c r="R145" s="60" t="s">
        <v>57</v>
      </c>
      <c r="S145" s="60"/>
      <c r="T145" s="60"/>
      <c r="U145" s="60"/>
      <c r="V145" s="60"/>
      <c r="W145" s="60" t="s">
        <v>361</v>
      </c>
      <c r="X145" s="60"/>
      <c r="Y145" s="60"/>
      <c r="Z145" s="60"/>
      <c r="AA145" s="60"/>
      <c r="AB145" s="60"/>
      <c r="AC145" s="60"/>
      <c r="AD145" s="60"/>
      <c r="AE145" s="60"/>
      <c r="AF145" s="61">
        <f>IF(COUNTA(K145:V145)*2/$AF$1&gt;=2,2,COUNTA(K145:V145)*2/$AF$1)</f>
        <v>1.2</v>
      </c>
      <c r="AG145" s="62">
        <f>IF(OR(F145="-",F145="",F145=0),0,IF(F145&gt;=$AG$1,2,F145*2/$AG$1))</f>
        <v>0</v>
      </c>
      <c r="AH145" s="63"/>
      <c r="AI145" s="63"/>
      <c r="AJ145" s="57"/>
      <c r="AK145" s="57">
        <f>D145</f>
        <v>0</v>
      </c>
      <c r="AL145" s="64">
        <v>1.2</v>
      </c>
      <c r="AM145" s="57"/>
      <c r="AN145" s="57" t="str">
        <f t="shared" si="2"/>
        <v/>
      </c>
      <c r="AT145" s="94">
        <v>403209202</v>
      </c>
      <c r="AU145" s="93" t="s">
        <v>70</v>
      </c>
      <c r="AV145" s="93" t="s">
        <v>458</v>
      </c>
      <c r="AW145" s="95">
        <v>258</v>
      </c>
      <c r="BB145" s="11"/>
      <c r="BC145" s="7"/>
      <c r="BD145" s="7"/>
      <c r="BE145" s="12"/>
    </row>
    <row r="146" spans="1:57" ht="24.95" customHeight="1">
      <c r="A146" s="54">
        <v>149</v>
      </c>
      <c r="B146" s="55">
        <v>403211783</v>
      </c>
      <c r="C146" s="56" t="s">
        <v>459</v>
      </c>
      <c r="D146" s="57"/>
      <c r="E146" s="55" t="s">
        <v>130</v>
      </c>
      <c r="F146" s="58">
        <f>IFERROR(VLOOKUP(B146,AT:AW,4,FALSE),"")</f>
        <v>92</v>
      </c>
      <c r="G146" s="59" t="s">
        <v>64</v>
      </c>
      <c r="H146" s="59" t="s">
        <v>64</v>
      </c>
      <c r="I146" s="59"/>
      <c r="J146" s="59">
        <v>92</v>
      </c>
      <c r="K146" s="60"/>
      <c r="L146" s="60"/>
      <c r="M146" s="60"/>
      <c r="N146" s="60" t="s">
        <v>55</v>
      </c>
      <c r="O146" s="60" t="s">
        <v>328</v>
      </c>
      <c r="P146" s="60"/>
      <c r="Q146" s="60"/>
      <c r="R146" s="60" t="s">
        <v>57</v>
      </c>
      <c r="S146" s="60"/>
      <c r="T146" s="60" t="s">
        <v>58</v>
      </c>
      <c r="U146" s="60" t="s">
        <v>41</v>
      </c>
      <c r="V146" s="60"/>
      <c r="W146" s="60" t="s">
        <v>460</v>
      </c>
      <c r="X146" s="60"/>
      <c r="Y146" s="60"/>
      <c r="Z146" s="60"/>
      <c r="AA146" s="60"/>
      <c r="AB146" s="60"/>
      <c r="AC146" s="60"/>
      <c r="AD146" s="60"/>
      <c r="AE146" s="60"/>
      <c r="AF146" s="61">
        <f>IF(COUNTA(K146:V146)*2/$AF$1&gt;=2,2,COUNTA(K146:V146)*2/$AF$1)</f>
        <v>2</v>
      </c>
      <c r="AG146" s="62">
        <f>IF(OR(F146="-",F146="",F146=0),0,IF(F146&gt;=$AG$1,2,F146*2/$AG$1))</f>
        <v>0.61333333333333329</v>
      </c>
      <c r="AH146" s="63">
        <v>9</v>
      </c>
      <c r="AI146" s="63"/>
      <c r="AJ146" s="57"/>
      <c r="AK146" s="57">
        <f>D146</f>
        <v>0</v>
      </c>
      <c r="AL146" s="64">
        <v>7.1133333333333333</v>
      </c>
      <c r="AM146" s="57"/>
      <c r="AN146" s="57" t="str">
        <f t="shared" si="2"/>
        <v/>
      </c>
      <c r="AT146" s="94">
        <v>403207156</v>
      </c>
      <c r="AU146" s="93" t="s">
        <v>356</v>
      </c>
      <c r="AV146" s="93" t="s">
        <v>461</v>
      </c>
      <c r="AW146" s="95">
        <v>150</v>
      </c>
      <c r="BB146" s="11"/>
      <c r="BC146" s="7"/>
      <c r="BD146" s="7"/>
      <c r="BE146" s="7"/>
    </row>
    <row r="147" spans="1:57" ht="24.95" customHeight="1">
      <c r="A147" s="54">
        <v>150</v>
      </c>
      <c r="B147" s="55">
        <v>403207172</v>
      </c>
      <c r="C147" s="56" t="s">
        <v>462</v>
      </c>
      <c r="D147" s="57">
        <v>16</v>
      </c>
      <c r="E147" s="55" t="s">
        <v>130</v>
      </c>
      <c r="F147" s="58">
        <f>IFERROR(VLOOKUP(B147,AT:AW,4,FALSE),"")</f>
        <v>284</v>
      </c>
      <c r="G147" s="59">
        <v>85</v>
      </c>
      <c r="H147" s="59" t="s">
        <v>64</v>
      </c>
      <c r="I147" s="59">
        <v>99</v>
      </c>
      <c r="J147" s="59">
        <v>100</v>
      </c>
      <c r="K147" s="60"/>
      <c r="L147" s="60" t="s">
        <v>53</v>
      </c>
      <c r="M147" s="60" t="s">
        <v>39</v>
      </c>
      <c r="N147" s="60" t="s">
        <v>55</v>
      </c>
      <c r="O147" s="60" t="s">
        <v>328</v>
      </c>
      <c r="P147" s="60"/>
      <c r="Q147" s="60"/>
      <c r="R147" s="60" t="s">
        <v>57</v>
      </c>
      <c r="S147" s="60" t="s">
        <v>40</v>
      </c>
      <c r="T147" s="60" t="s">
        <v>58</v>
      </c>
      <c r="U147" s="60" t="s">
        <v>41</v>
      </c>
      <c r="V147" s="60" t="s">
        <v>42</v>
      </c>
      <c r="W147" s="60"/>
      <c r="X147" s="60"/>
      <c r="Y147" s="60"/>
      <c r="Z147" s="60"/>
      <c r="AA147" s="60"/>
      <c r="AB147" s="60"/>
      <c r="AC147" s="60"/>
      <c r="AD147" s="60"/>
      <c r="AE147" s="60"/>
      <c r="AF147" s="61">
        <f>IF(COUNTA(K147:V147)*2/$AF$1&gt;=2,2,COUNTA(K147:V147)*2/$AF$1)</f>
        <v>2</v>
      </c>
      <c r="AG147" s="62">
        <f>IF(OR(F147="-",F147="",F147=0),0,IF(F147&gt;=$AG$1,2,F147*2/$AG$1))</f>
        <v>1.8933333333333333</v>
      </c>
      <c r="AH147" s="63">
        <v>10</v>
      </c>
      <c r="AI147" s="63">
        <v>10</v>
      </c>
      <c r="AJ147" s="57">
        <v>18</v>
      </c>
      <c r="AK147" s="57">
        <f>D147</f>
        <v>16</v>
      </c>
      <c r="AL147" s="64">
        <v>18.893333333333334</v>
      </c>
      <c r="AM147" s="57"/>
      <c r="AN147" s="57" t="str">
        <f t="shared" si="2"/>
        <v/>
      </c>
      <c r="AT147" s="94">
        <v>403433228</v>
      </c>
      <c r="AU147" s="93" t="s">
        <v>312</v>
      </c>
      <c r="AV147" s="93" t="s">
        <v>463</v>
      </c>
      <c r="AW147" s="95">
        <v>325</v>
      </c>
      <c r="BB147" s="11"/>
      <c r="BC147" s="7"/>
      <c r="BD147" s="7"/>
      <c r="BE147" s="12"/>
    </row>
    <row r="148" spans="1:57" ht="24.95" customHeight="1">
      <c r="A148" s="54">
        <v>151</v>
      </c>
      <c r="B148" s="55">
        <v>403211533</v>
      </c>
      <c r="C148" s="56" t="s">
        <v>464</v>
      </c>
      <c r="D148" s="57"/>
      <c r="E148" s="55" t="s">
        <v>130</v>
      </c>
      <c r="F148" s="58" t="str">
        <f>IFERROR(VLOOKUP(B148,AT:AW,4,FALSE),"")</f>
        <v>-</v>
      </c>
      <c r="G148" s="59" t="s">
        <v>64</v>
      </c>
      <c r="H148" s="59" t="s">
        <v>64</v>
      </c>
      <c r="I148" s="59"/>
      <c r="J148" s="59" t="s">
        <v>64</v>
      </c>
      <c r="K148" s="60"/>
      <c r="L148" s="60"/>
      <c r="M148" s="60"/>
      <c r="N148" s="60"/>
      <c r="O148" s="60" t="s">
        <v>328</v>
      </c>
      <c r="P148" s="60"/>
      <c r="Q148" s="60"/>
      <c r="R148" s="60" t="s">
        <v>57</v>
      </c>
      <c r="S148" s="60"/>
      <c r="T148" s="60"/>
      <c r="U148" s="60" t="s">
        <v>41</v>
      </c>
      <c r="V148" s="60"/>
      <c r="W148" s="60" t="s">
        <v>361</v>
      </c>
      <c r="X148" s="60"/>
      <c r="Y148" s="60"/>
      <c r="Z148" s="60"/>
      <c r="AA148" s="60"/>
      <c r="AB148" s="60"/>
      <c r="AC148" s="60"/>
      <c r="AD148" s="60"/>
      <c r="AE148" s="60"/>
      <c r="AF148" s="61">
        <f>IF(COUNTA(K148:V148)*2/$AF$1&gt;=2,2,COUNTA(K148:V148)*2/$AF$1)</f>
        <v>1.2</v>
      </c>
      <c r="AG148" s="62">
        <f>IF(OR(F148="-",F148="",F148=0),0,IF(F148&gt;=$AG$1,2,F148*2/$AG$1))</f>
        <v>0</v>
      </c>
      <c r="AH148" s="63"/>
      <c r="AI148" s="63"/>
      <c r="AJ148" s="57"/>
      <c r="AK148" s="57">
        <f>D148</f>
        <v>0</v>
      </c>
      <c r="AL148" s="64">
        <v>1.2</v>
      </c>
      <c r="AM148" s="57"/>
      <c r="AN148" s="57" t="str">
        <f t="shared" si="2"/>
        <v/>
      </c>
      <c r="AT148" s="94">
        <v>403211943</v>
      </c>
      <c r="AU148" s="93" t="s">
        <v>465</v>
      </c>
      <c r="AV148" s="93" t="s">
        <v>466</v>
      </c>
      <c r="AW148" s="93" t="s">
        <v>64</v>
      </c>
      <c r="BB148" s="11"/>
      <c r="BC148" s="7"/>
      <c r="BD148" s="7"/>
      <c r="BE148" s="12"/>
    </row>
    <row r="149" spans="1:57" ht="24.95" customHeight="1">
      <c r="A149" s="54">
        <v>153</v>
      </c>
      <c r="B149" s="55">
        <v>403209202</v>
      </c>
      <c r="C149" s="56" t="s">
        <v>467</v>
      </c>
      <c r="D149" s="57">
        <v>12</v>
      </c>
      <c r="E149" s="55" t="s">
        <v>130</v>
      </c>
      <c r="F149" s="58">
        <f>IFERROR(VLOOKUP(B149,AT:AW,4,FALSE),"")</f>
        <v>258</v>
      </c>
      <c r="G149" s="59">
        <v>90</v>
      </c>
      <c r="H149" s="59">
        <v>100</v>
      </c>
      <c r="I149" s="59">
        <v>65</v>
      </c>
      <c r="J149" s="59">
        <v>3</v>
      </c>
      <c r="K149" s="60"/>
      <c r="L149" s="60"/>
      <c r="M149" s="60"/>
      <c r="N149" s="60"/>
      <c r="O149" s="60"/>
      <c r="P149" s="60"/>
      <c r="Q149" s="60"/>
      <c r="R149" s="60" t="s">
        <v>57</v>
      </c>
      <c r="S149" s="60" t="s">
        <v>40</v>
      </c>
      <c r="T149" s="60" t="s">
        <v>58</v>
      </c>
      <c r="U149" s="60" t="s">
        <v>41</v>
      </c>
      <c r="V149" s="60" t="s">
        <v>42</v>
      </c>
      <c r="W149" s="60"/>
      <c r="X149" s="60"/>
      <c r="Y149" s="60"/>
      <c r="Z149" s="60"/>
      <c r="AA149" s="60"/>
      <c r="AB149" s="60"/>
      <c r="AC149" s="60"/>
      <c r="AD149" s="60"/>
      <c r="AE149" s="60"/>
      <c r="AF149" s="61">
        <f>IF(COUNTA(K149:V149)*2/$AF$1&gt;=2,2,COUNTA(K149:V149)*2/$AF$1)</f>
        <v>2</v>
      </c>
      <c r="AG149" s="62">
        <f>IF(OR(F149="-",F149="",F149=0),0,IF(F149&gt;=$AG$1,2,F149*2/$AG$1))</f>
        <v>1.72</v>
      </c>
      <c r="AH149" s="63">
        <v>9</v>
      </c>
      <c r="AI149" s="63">
        <v>7</v>
      </c>
      <c r="AJ149" s="57">
        <v>6</v>
      </c>
      <c r="AK149" s="57">
        <f>D149</f>
        <v>12</v>
      </c>
      <c r="AL149" s="64">
        <v>14.719999999999999</v>
      </c>
      <c r="AM149" s="57"/>
      <c r="AN149" s="57" t="str">
        <f t="shared" si="2"/>
        <v/>
      </c>
      <c r="AT149" s="94">
        <v>403211398</v>
      </c>
      <c r="AU149" s="93" t="s">
        <v>468</v>
      </c>
      <c r="AV149" s="93" t="s">
        <v>469</v>
      </c>
      <c r="AW149" s="95">
        <v>474</v>
      </c>
      <c r="BB149" s="11"/>
      <c r="BC149" s="7"/>
      <c r="BD149" s="7"/>
      <c r="BE149" s="12"/>
    </row>
    <row r="150" spans="1:57" ht="24.95" customHeight="1">
      <c r="A150" s="54">
        <v>154</v>
      </c>
      <c r="B150" s="55">
        <v>403207156</v>
      </c>
      <c r="C150" s="56" t="s">
        <v>470</v>
      </c>
      <c r="D150" s="57">
        <v>19</v>
      </c>
      <c r="E150" s="55" t="s">
        <v>130</v>
      </c>
      <c r="F150" s="58">
        <f>IFERROR(VLOOKUP(B150,AT:AW,4,FALSE),"")</f>
        <v>150</v>
      </c>
      <c r="G150" s="59" t="s">
        <v>64</v>
      </c>
      <c r="H150" s="59">
        <v>100</v>
      </c>
      <c r="I150" s="59"/>
      <c r="J150" s="59">
        <v>50</v>
      </c>
      <c r="K150" s="60"/>
      <c r="L150" s="60"/>
      <c r="M150" s="60"/>
      <c r="N150" s="60" t="s">
        <v>55</v>
      </c>
      <c r="O150" s="60" t="s">
        <v>328</v>
      </c>
      <c r="P150" s="60"/>
      <c r="Q150" s="60"/>
      <c r="R150" s="60" t="s">
        <v>57</v>
      </c>
      <c r="S150" s="60" t="s">
        <v>40</v>
      </c>
      <c r="T150" s="60" t="s">
        <v>58</v>
      </c>
      <c r="U150" s="60" t="s">
        <v>41</v>
      </c>
      <c r="V150" s="60" t="s">
        <v>42</v>
      </c>
      <c r="W150" s="60" t="s">
        <v>471</v>
      </c>
      <c r="X150" s="60"/>
      <c r="Y150" s="60"/>
      <c r="Z150" s="60"/>
      <c r="AA150" s="60"/>
      <c r="AB150" s="60"/>
      <c r="AC150" s="60"/>
      <c r="AD150" s="60"/>
      <c r="AE150" s="60"/>
      <c r="AF150" s="61">
        <f>IF(COUNTA(K150:V150)*2/$AF$1&gt;=2,2,COUNTA(K150:V150)*2/$AF$1)</f>
        <v>2</v>
      </c>
      <c r="AG150" s="62">
        <f>IF(OR(F150="-",F150="",F150=0),0,IF(F150&gt;=$AG$1,2,F150*2/$AG$1))</f>
        <v>1</v>
      </c>
      <c r="AH150" s="63">
        <v>8</v>
      </c>
      <c r="AI150" s="63">
        <v>9.1999999999999993</v>
      </c>
      <c r="AJ150" s="57">
        <v>13.5</v>
      </c>
      <c r="AK150" s="57">
        <f>D150</f>
        <v>19</v>
      </c>
      <c r="AL150" s="64">
        <v>16.75</v>
      </c>
      <c r="AM150" s="57"/>
      <c r="AN150" s="57" t="str">
        <f t="shared" si="2"/>
        <v/>
      </c>
      <c r="AT150" s="94">
        <v>403207951</v>
      </c>
      <c r="AU150" s="93" t="s">
        <v>394</v>
      </c>
      <c r="AV150" s="93" t="s">
        <v>472</v>
      </c>
      <c r="AW150" s="95">
        <v>499</v>
      </c>
      <c r="BB150" s="11"/>
      <c r="BC150" s="7"/>
      <c r="BD150" s="7"/>
      <c r="BE150" s="12"/>
    </row>
    <row r="151" spans="1:57" ht="24.95" customHeight="1">
      <c r="A151" s="54">
        <v>155</v>
      </c>
      <c r="B151" s="55">
        <v>403206056</v>
      </c>
      <c r="C151" s="56" t="s">
        <v>473</v>
      </c>
      <c r="D151" s="57"/>
      <c r="E151" s="55" t="s">
        <v>130</v>
      </c>
      <c r="F151" s="58" t="str">
        <f>IFERROR(VLOOKUP(B151,AT:AW,4,FALSE),"")</f>
        <v>-</v>
      </c>
      <c r="G151" s="59" t="s">
        <v>64</v>
      </c>
      <c r="H151" s="59" t="s">
        <v>64</v>
      </c>
      <c r="I151" s="59"/>
      <c r="J151" s="59" t="s">
        <v>64</v>
      </c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1">
        <f>IF(COUNTA(K151:V151)*2/$AF$1&gt;=2,2,COUNTA(K151:V151)*2/$AF$1)</f>
        <v>0</v>
      </c>
      <c r="AG151" s="62">
        <f>IF(OR(F151="-",F151="",F151=0),0,IF(F151&gt;=$AG$1,2,F151*2/$AG$1))</f>
        <v>0</v>
      </c>
      <c r="AH151" s="63"/>
      <c r="AI151" s="63"/>
      <c r="AJ151" s="57"/>
      <c r="AK151" s="57">
        <f>D151</f>
        <v>0</v>
      </c>
      <c r="AL151" s="64">
        <v>0</v>
      </c>
      <c r="AM151" s="57"/>
      <c r="AN151" s="57" t="str">
        <f t="shared" si="2"/>
        <v/>
      </c>
      <c r="AT151" s="94"/>
      <c r="AU151" s="93"/>
      <c r="AV151" s="93"/>
      <c r="AW151" s="95"/>
      <c r="BB151" s="11"/>
      <c r="BC151" s="7"/>
      <c r="BD151" s="7"/>
      <c r="BE151" s="12"/>
    </row>
    <row r="152" spans="1:57" ht="24.95" customHeight="1">
      <c r="A152" s="54">
        <v>156</v>
      </c>
      <c r="B152" s="55">
        <v>403433228</v>
      </c>
      <c r="C152" s="56" t="s">
        <v>474</v>
      </c>
      <c r="D152" s="57"/>
      <c r="E152" s="55" t="s">
        <v>130</v>
      </c>
      <c r="F152" s="58">
        <f>IFERROR(VLOOKUP(B152,AT:AW,4,FALSE),"")</f>
        <v>325</v>
      </c>
      <c r="G152" s="59">
        <v>30</v>
      </c>
      <c r="H152" s="59" t="s">
        <v>64</v>
      </c>
      <c r="I152" s="59">
        <v>100</v>
      </c>
      <c r="J152" s="59">
        <v>95</v>
      </c>
      <c r="K152" s="60"/>
      <c r="L152" s="60"/>
      <c r="M152" s="60" t="s">
        <v>39</v>
      </c>
      <c r="N152" s="60"/>
      <c r="O152" s="60"/>
      <c r="P152" s="60"/>
      <c r="Q152" s="60"/>
      <c r="R152" s="60" t="s">
        <v>57</v>
      </c>
      <c r="S152" s="60" t="s">
        <v>40</v>
      </c>
      <c r="T152" s="60"/>
      <c r="U152" s="60" t="s">
        <v>41</v>
      </c>
      <c r="V152" s="60" t="s">
        <v>42</v>
      </c>
      <c r="W152" s="60" t="s">
        <v>475</v>
      </c>
      <c r="X152" s="60"/>
      <c r="Y152" s="60"/>
      <c r="Z152" s="60"/>
      <c r="AA152" s="60"/>
      <c r="AB152" s="60"/>
      <c r="AC152" s="60"/>
      <c r="AD152" s="60"/>
      <c r="AE152" s="60"/>
      <c r="AF152" s="61">
        <f>IF(COUNTA(K152:V152)*2/$AF$1&gt;=2,2,COUNTA(K152:V152)*2/$AF$1)</f>
        <v>2</v>
      </c>
      <c r="AG152" s="62">
        <f>IF(OR(F152="-",F152="",F152=0),0,IF(F152&gt;=$AG$1,2,F152*2/$AG$1))</f>
        <v>2</v>
      </c>
      <c r="AH152" s="63">
        <v>9.5</v>
      </c>
      <c r="AI152" s="63"/>
      <c r="AJ152" s="57">
        <v>16.5</v>
      </c>
      <c r="AK152" s="57">
        <f>D152</f>
        <v>0</v>
      </c>
      <c r="AL152" s="64">
        <v>10.4</v>
      </c>
      <c r="AM152" s="57"/>
      <c r="AN152" s="57" t="str">
        <f t="shared" si="2"/>
        <v/>
      </c>
      <c r="BE152" s="12"/>
    </row>
    <row r="153" spans="1:57" ht="24.95" customHeight="1">
      <c r="A153" s="54">
        <v>157</v>
      </c>
      <c r="B153" s="55">
        <v>403211943</v>
      </c>
      <c r="C153" s="56" t="s">
        <v>476</v>
      </c>
      <c r="D153" s="57"/>
      <c r="E153" s="55" t="s">
        <v>130</v>
      </c>
      <c r="F153" s="58" t="str">
        <f>IFERROR(VLOOKUP(B153,AT:AW,4,FALSE),"")</f>
        <v>-</v>
      </c>
      <c r="G153" s="59" t="s">
        <v>64</v>
      </c>
      <c r="H153" s="59" t="s">
        <v>64</v>
      </c>
      <c r="I153" s="59"/>
      <c r="J153" s="59" t="s">
        <v>64</v>
      </c>
      <c r="K153" s="60"/>
      <c r="L153" s="60"/>
      <c r="M153" s="60"/>
      <c r="N153" s="60"/>
      <c r="O153" s="60" t="s">
        <v>328</v>
      </c>
      <c r="P153" s="60"/>
      <c r="Q153" s="60"/>
      <c r="R153" s="60"/>
      <c r="S153" s="60" t="s">
        <v>40</v>
      </c>
      <c r="T153" s="60" t="s">
        <v>58</v>
      </c>
      <c r="U153" s="60"/>
      <c r="V153" s="60" t="s">
        <v>42</v>
      </c>
      <c r="W153" s="60"/>
      <c r="X153" s="60"/>
      <c r="Y153" s="60"/>
      <c r="Z153" s="60"/>
      <c r="AA153" s="60"/>
      <c r="AB153" s="60"/>
      <c r="AC153" s="60"/>
      <c r="AD153" s="60"/>
      <c r="AE153" s="60"/>
      <c r="AF153" s="61">
        <f>IF(COUNTA(K153:V153)*2/$AF$1&gt;=2,2,COUNTA(K153:V153)*2/$AF$1)</f>
        <v>1.6</v>
      </c>
      <c r="AG153" s="62">
        <f>IF(OR(F153="-",F153="",F153=0),0,IF(F153&gt;=$AG$1,2,F153*2/$AG$1))</f>
        <v>0</v>
      </c>
      <c r="AH153" s="63"/>
      <c r="AI153" s="63"/>
      <c r="AJ153" s="57">
        <v>14</v>
      </c>
      <c r="AK153" s="57">
        <f>D153</f>
        <v>0</v>
      </c>
      <c r="AL153" s="64">
        <v>3</v>
      </c>
      <c r="AM153" s="57"/>
      <c r="AN153" s="57" t="str">
        <f t="shared" si="2"/>
        <v/>
      </c>
      <c r="BE153" s="12"/>
    </row>
    <row r="154" spans="1:57" ht="24.95" customHeight="1">
      <c r="A154" s="54"/>
      <c r="B154" s="55"/>
      <c r="C154" s="56"/>
      <c r="D154" s="57"/>
      <c r="E154" s="55"/>
      <c r="F154" s="58" t="str">
        <f>IFERROR(VLOOKUP(B154,AT:AW,4,FALSE),"")</f>
        <v/>
      </c>
      <c r="G154" s="59" t="s">
        <v>48</v>
      </c>
      <c r="H154" s="59" t="s">
        <v>48</v>
      </c>
      <c r="I154" s="59" t="s">
        <v>48</v>
      </c>
      <c r="J154" s="59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1">
        <f>IF(COUNTA(K154:V154)*2/$AF$1&gt;=2,2,COUNTA(K154:V154)*2/$AF$1)</f>
        <v>0</v>
      </c>
      <c r="AG154" s="62">
        <f>IF(OR(F154="-",F154="",F154=0),0,IF(F154&gt;=$AG$1,2,F154*2/$AG$1))</f>
        <v>0</v>
      </c>
      <c r="AH154" s="63"/>
      <c r="AI154" s="63"/>
      <c r="AJ154" s="57"/>
      <c r="AK154" s="57">
        <f>D154</f>
        <v>0</v>
      </c>
      <c r="AL154" s="64">
        <v>0</v>
      </c>
      <c r="AM154" s="57"/>
      <c r="AN154" s="57" t="str">
        <f t="shared" si="2"/>
        <v/>
      </c>
      <c r="BE154" s="12"/>
    </row>
    <row r="155" spans="1:57" ht="24.95" customHeight="1">
      <c r="A155" s="54"/>
      <c r="B155" s="55"/>
      <c r="C155" s="78"/>
      <c r="D155" s="57"/>
      <c r="E155" s="78"/>
      <c r="F155" s="58" t="str">
        <f>IFERROR(VLOOKUP(B155,AT:AW,4,FALSE),"")</f>
        <v/>
      </c>
      <c r="G155" s="60"/>
      <c r="H155" s="60"/>
      <c r="I155" s="60"/>
      <c r="J155" s="59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1">
        <f>IF(COUNTA(K155:V155)*2/$AF$1&gt;=2,2,COUNTA(K155:V155)*2/$AF$1)</f>
        <v>0</v>
      </c>
      <c r="AG155" s="62">
        <f>IF(OR(F155="-",F155="",F155=0),0,IF(F155&gt;=$AG$1,2,F155*2/$AG$1))</f>
        <v>0</v>
      </c>
      <c r="AH155" s="63"/>
      <c r="AI155" s="63"/>
      <c r="AJ155" s="57"/>
      <c r="AK155" s="57">
        <f>D155</f>
        <v>0</v>
      </c>
      <c r="AL155" s="64">
        <v>0</v>
      </c>
      <c r="AM155" s="57"/>
      <c r="AN155" s="57" t="str">
        <f t="shared" si="2"/>
        <v/>
      </c>
      <c r="BE155" s="12"/>
    </row>
    <row r="156" spans="1:57" ht="24.95" customHeight="1">
      <c r="A156" s="54"/>
      <c r="B156" s="55"/>
      <c r="C156" s="78"/>
      <c r="D156" s="57"/>
      <c r="E156" s="78"/>
      <c r="F156" s="58" t="str">
        <f>IFERROR(VLOOKUP(B156,AT:AW,4,FALSE),"")</f>
        <v/>
      </c>
      <c r="G156" s="60"/>
      <c r="H156" s="60"/>
      <c r="I156" s="60"/>
      <c r="J156" s="79">
        <v>154</v>
      </c>
      <c r="K156" s="79">
        <f>COUNTA(K3:K154)</f>
        <v>0</v>
      </c>
      <c r="L156" s="79">
        <f>COUNTA(L3:L154)</f>
        <v>40</v>
      </c>
      <c r="M156" s="79">
        <f>COUNTA(M3:M154)</f>
        <v>73</v>
      </c>
      <c r="N156" s="79">
        <f>COUNTA(N3:N154)</f>
        <v>11</v>
      </c>
      <c r="O156" s="79">
        <f>COUNTA(O3:O154)</f>
        <v>87</v>
      </c>
      <c r="P156" s="79">
        <f>COUNTA(P3:P154)</f>
        <v>71</v>
      </c>
      <c r="Q156" s="79">
        <f>COUNTA(Q3:Q154)</f>
        <v>0</v>
      </c>
      <c r="R156" s="79">
        <f>COUNTA(R3:R154)</f>
        <v>86</v>
      </c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1">
        <f>IF(COUNTA(K156:V156)*2/$AF$1&gt;=2,2,COUNTA(K156:V156)*2/$AF$1)</f>
        <v>2</v>
      </c>
      <c r="AG156" s="62">
        <f>IF(OR(F156="-",F156="",F156=0),0,IF(F156&gt;=$AG$1,2,F156*2/$AG$1))</f>
        <v>0</v>
      </c>
      <c r="AH156" s="63"/>
      <c r="AI156" s="63"/>
      <c r="AJ156" s="57"/>
      <c r="AK156" s="57">
        <f>D156</f>
        <v>0</v>
      </c>
      <c r="AL156" s="64">
        <v>2</v>
      </c>
      <c r="AM156" s="57"/>
      <c r="AN156" s="57" t="str">
        <f t="shared" si="2"/>
        <v/>
      </c>
      <c r="BB156" s="11"/>
      <c r="BC156" s="7"/>
      <c r="BD156" s="7"/>
      <c r="BE156" s="12"/>
    </row>
    <row r="157" spans="1:57" ht="24.95" customHeight="1">
      <c r="A157" s="54"/>
      <c r="B157" s="55"/>
      <c r="C157" s="78"/>
      <c r="D157" s="57"/>
      <c r="E157" s="78"/>
      <c r="F157" s="58" t="str">
        <f>IFERROR(VLOOKUP(B157,AT:AW,4,FALSE),"")</f>
        <v/>
      </c>
      <c r="G157" s="60"/>
      <c r="H157" s="60"/>
      <c r="I157" s="60"/>
      <c r="J157" s="59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1">
        <f>IF(COUNTA(K157:V157)*2/$AF$1&gt;=2,2,COUNTA(K157:V157)*2/$AF$1)</f>
        <v>0</v>
      </c>
      <c r="AG157" s="62">
        <f>IF(OR(F157="-",F157="",F157=0),0,IF(F157&gt;=$AG$1,2,F157*2/$AG$1))</f>
        <v>0</v>
      </c>
      <c r="AH157" s="63"/>
      <c r="AI157" s="63"/>
      <c r="AJ157" s="57"/>
      <c r="AK157" s="57">
        <f>D157</f>
        <v>0</v>
      </c>
      <c r="AL157" s="64">
        <v>0</v>
      </c>
      <c r="AM157" s="57"/>
      <c r="AN157" s="57" t="str">
        <f t="shared" si="2"/>
        <v/>
      </c>
      <c r="BB157" s="11"/>
      <c r="BC157" s="7"/>
      <c r="BD157" s="7"/>
      <c r="BE157" s="12"/>
    </row>
    <row r="158" spans="1:57" ht="24.95" customHeight="1">
      <c r="A158" s="54"/>
      <c r="B158" s="55"/>
      <c r="C158" s="78"/>
      <c r="D158" s="57"/>
      <c r="E158" s="78"/>
      <c r="F158" s="58" t="str">
        <f>IFERROR(VLOOKUP(B158,AT:AW,4,FALSE),"")</f>
        <v/>
      </c>
      <c r="G158" s="60"/>
      <c r="H158" s="60"/>
      <c r="I158" s="60"/>
      <c r="J158" s="59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1">
        <f>IF(COUNTA(K158:V158)*2/$AF$1&gt;=2,2,COUNTA(K158:V158)*2/$AF$1)</f>
        <v>0</v>
      </c>
      <c r="AG158" s="62">
        <f>IF(OR(F158="-",F158="",F158=0),0,IF(F158&gt;=$AG$1,2,F158*2/$AG$1))</f>
        <v>0</v>
      </c>
      <c r="AH158" s="63"/>
      <c r="AI158" s="63"/>
      <c r="AJ158" s="57"/>
      <c r="AK158" s="57">
        <f>D158</f>
        <v>0</v>
      </c>
      <c r="AL158" s="64">
        <v>0</v>
      </c>
      <c r="AM158" s="57"/>
      <c r="AN158" s="57" t="str">
        <f t="shared" si="2"/>
        <v/>
      </c>
      <c r="BB158" s="11"/>
      <c r="BC158" s="7"/>
      <c r="BD158" s="7"/>
      <c r="BE158" s="12"/>
    </row>
    <row r="159" spans="1:57" ht="24.95" customHeight="1">
      <c r="A159" s="54"/>
      <c r="B159" s="55"/>
      <c r="C159" s="78"/>
      <c r="D159" s="57"/>
      <c r="E159" s="78"/>
      <c r="F159" s="58" t="str">
        <f>IFERROR(VLOOKUP(B159,AT:AW,4,FALSE),"")</f>
        <v/>
      </c>
      <c r="G159" s="60"/>
      <c r="H159" s="60"/>
      <c r="I159" s="60"/>
      <c r="J159" s="59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1">
        <f>IF(COUNTA(K159:V159)*2/$AF$1&gt;=2,2,COUNTA(K159:V159)*2/$AF$1)</f>
        <v>0</v>
      </c>
      <c r="AG159" s="62">
        <f>IF(OR(F159="-",F159="",F159=0),0,IF(F159&gt;=$AG$1,2,F159*2/$AG$1))</f>
        <v>0</v>
      </c>
      <c r="AH159" s="63"/>
      <c r="AI159" s="63"/>
      <c r="AJ159" s="57"/>
      <c r="AK159" s="57">
        <f>D159</f>
        <v>0</v>
      </c>
      <c r="AL159" s="64">
        <v>0</v>
      </c>
      <c r="AM159" s="57"/>
      <c r="AN159" s="57" t="str">
        <f t="shared" si="2"/>
        <v/>
      </c>
      <c r="BB159" s="11"/>
      <c r="BC159" s="7"/>
      <c r="BD159" s="7"/>
      <c r="BE159" s="7"/>
    </row>
    <row r="160" spans="1:57" ht="24.95" customHeight="1">
      <c r="A160" s="54">
        <v>900</v>
      </c>
      <c r="B160" s="55">
        <v>403211398</v>
      </c>
      <c r="C160" s="56" t="s">
        <v>396</v>
      </c>
      <c r="D160" s="57"/>
      <c r="E160" s="55" t="s">
        <v>130</v>
      </c>
      <c r="F160" s="58">
        <f>IFERROR(VLOOKUP(B160,AT:AW,4,FALSE),"")</f>
        <v>474</v>
      </c>
      <c r="G160" s="60"/>
      <c r="H160" s="60"/>
      <c r="I160" s="59">
        <v>80</v>
      </c>
      <c r="J160" s="59">
        <v>99</v>
      </c>
      <c r="K160" s="60"/>
      <c r="L160" s="60" t="s">
        <v>53</v>
      </c>
      <c r="M160" s="60" t="s">
        <v>39</v>
      </c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1">
        <f t="shared" ref="AF160:AF166" si="3">IF(COUNTA(K160:V160)*2/$AF$1&gt;=2,2,COUNTA(K160:V160)*2/$AF$1)</f>
        <v>0.8</v>
      </c>
      <c r="AG160" s="62">
        <f t="shared" ref="AG160:AG165" si="4">IF(OR(F160="-",F160="",F160=0),0,IF(F160&gt;=$AG$1,2,F160*2/$AG$1))</f>
        <v>2</v>
      </c>
      <c r="AH160" s="63">
        <v>10</v>
      </c>
      <c r="AI160" s="63"/>
      <c r="AJ160" s="57"/>
      <c r="AK160" s="57">
        <f t="shared" ref="AK160:AK189" si="5">D160</f>
        <v>0</v>
      </c>
      <c r="AL160" s="64">
        <v>7.8</v>
      </c>
      <c r="AN160" s="57" t="str">
        <f t="shared" si="2"/>
        <v/>
      </c>
      <c r="BB160" s="11"/>
      <c r="BC160" s="7"/>
      <c r="BD160" s="7"/>
      <c r="BE160" s="12"/>
    </row>
    <row r="161" spans="1:57" ht="24.95" customHeight="1">
      <c r="A161" s="57" t="str">
        <f>IF(AND(S160="18",AJ160=""),"err","")</f>
        <v/>
      </c>
      <c r="B161" s="55"/>
      <c r="C161" s="78"/>
      <c r="D161" s="57"/>
      <c r="E161" s="78"/>
      <c r="F161" s="58">
        <f>MAX(F3:F160)</f>
        <v>500</v>
      </c>
      <c r="G161" s="60"/>
      <c r="H161" s="60"/>
      <c r="I161" s="60"/>
      <c r="J161" s="59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1">
        <f t="shared" si="3"/>
        <v>0</v>
      </c>
      <c r="AG161" s="62"/>
      <c r="AH161" s="63"/>
      <c r="AI161" s="63"/>
      <c r="AJ161" s="57"/>
      <c r="AK161" s="57">
        <f t="shared" si="5"/>
        <v>0</v>
      </c>
      <c r="AL161" s="57"/>
      <c r="AM161" s="57"/>
      <c r="AN161" s="57" t="str">
        <f t="shared" si="2"/>
        <v/>
      </c>
      <c r="BB161" s="11"/>
      <c r="BC161" s="7"/>
      <c r="BD161" s="7"/>
      <c r="BE161" s="7"/>
    </row>
    <row r="162" spans="1:57" ht="24.95" customHeight="1">
      <c r="A162" s="54"/>
      <c r="B162" s="55"/>
      <c r="C162" s="78"/>
      <c r="D162" s="57"/>
      <c r="E162" s="78"/>
      <c r="F162" s="58" t="str">
        <f>IFERROR(VLOOKUP(B162,AT:AW,4,FALSE),"")</f>
        <v/>
      </c>
      <c r="G162" s="60"/>
      <c r="H162" s="60"/>
      <c r="I162" s="60"/>
      <c r="J162" s="59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1"/>
      <c r="AG162" s="62"/>
      <c r="AH162" s="63"/>
      <c r="AI162" s="63"/>
      <c r="AJ162" s="57"/>
      <c r="AK162" s="57"/>
      <c r="AL162" s="57"/>
      <c r="AM162" s="57"/>
      <c r="AN162" s="57" t="str">
        <f t="shared" si="2"/>
        <v/>
      </c>
      <c r="BB162" s="11"/>
      <c r="BC162" s="7"/>
      <c r="BD162" s="7"/>
    </row>
    <row r="163" spans="1:57" ht="24.95" customHeight="1">
      <c r="A163" s="54"/>
      <c r="B163" s="55"/>
      <c r="C163" s="78"/>
      <c r="D163" s="57"/>
      <c r="E163" s="78"/>
      <c r="F163" s="60"/>
      <c r="G163" s="60"/>
      <c r="H163" s="60"/>
      <c r="I163" s="60"/>
      <c r="J163" s="59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1"/>
      <c r="AG163" s="62"/>
      <c r="AH163" s="63"/>
      <c r="AI163" s="63"/>
      <c r="AJ163" s="57"/>
      <c r="AK163" s="57"/>
      <c r="AL163" s="57"/>
      <c r="AM163" s="57"/>
      <c r="AN163" s="57" t="str">
        <f t="shared" si="2"/>
        <v/>
      </c>
      <c r="BB163" s="11"/>
      <c r="BC163" s="7"/>
      <c r="BD163" s="7"/>
      <c r="BE163" s="7"/>
    </row>
    <row r="164" spans="1:57" ht="24.95" customHeight="1">
      <c r="A164" s="54"/>
      <c r="B164" s="55"/>
      <c r="C164" s="78"/>
      <c r="D164" s="57"/>
      <c r="E164" s="78"/>
      <c r="F164" s="60"/>
      <c r="G164" s="60"/>
      <c r="H164" s="60"/>
      <c r="I164" s="60"/>
      <c r="J164" s="59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1"/>
      <c r="AG164" s="62"/>
      <c r="AH164" s="63"/>
      <c r="AI164" s="63"/>
      <c r="AJ164" s="57"/>
      <c r="AK164" s="57"/>
      <c r="AL164" s="57"/>
      <c r="AM164" s="57"/>
      <c r="AN164" s="57" t="str">
        <f t="shared" ref="AN164:AN165" si="6">IF(AM164&lt;AL164,"err","")</f>
        <v/>
      </c>
      <c r="BB164" s="11"/>
      <c r="BC164" s="7"/>
      <c r="BD164" s="7"/>
      <c r="BE164" s="12"/>
    </row>
    <row r="165" spans="1:57" ht="24.95" customHeight="1">
      <c r="A165" s="54"/>
      <c r="B165" s="55"/>
      <c r="C165" s="78"/>
      <c r="D165" s="57"/>
      <c r="E165" s="78"/>
      <c r="F165" s="60"/>
      <c r="G165" s="60"/>
      <c r="H165" s="60"/>
      <c r="I165" s="60"/>
      <c r="J165" s="59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1"/>
      <c r="AG165" s="62"/>
      <c r="AH165" s="63"/>
      <c r="AI165" s="63"/>
      <c r="AJ165" s="57"/>
      <c r="AK165" s="57"/>
      <c r="AL165" s="57"/>
      <c r="AM165" s="57"/>
      <c r="AN165" s="57" t="str">
        <f t="shared" si="6"/>
        <v/>
      </c>
      <c r="BB165" s="11"/>
      <c r="BC165" s="7"/>
      <c r="BD165" s="7"/>
      <c r="BE165" s="12"/>
    </row>
    <row r="166" spans="1:57" ht="24.95" customHeight="1">
      <c r="A166" s="54"/>
      <c r="B166" s="55"/>
      <c r="C166" s="78"/>
      <c r="D166" s="57"/>
      <c r="E166" s="78"/>
      <c r="F166" s="60"/>
      <c r="G166" s="60"/>
      <c r="H166" s="60"/>
      <c r="I166" s="60"/>
      <c r="J166" s="59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1"/>
      <c r="AG166" s="62"/>
      <c r="AH166" s="63"/>
      <c r="AI166" s="63"/>
      <c r="AJ166" s="57"/>
      <c r="AK166" s="57"/>
      <c r="AL166" s="57"/>
      <c r="AM166" s="57"/>
      <c r="AN166" s="57" t="str">
        <f t="shared" ref="AN166:AN204" si="7">IF(AL166&lt;AK166,"err","")</f>
        <v/>
      </c>
      <c r="BB166" s="11"/>
      <c r="BC166" s="7"/>
      <c r="BD166" s="7"/>
      <c r="BE166" s="7"/>
    </row>
    <row r="167" spans="1:57" ht="24.95" customHeight="1">
      <c r="A167" s="54"/>
      <c r="B167" s="55"/>
      <c r="C167" s="78"/>
      <c r="D167" s="57"/>
      <c r="E167" s="78"/>
      <c r="F167" s="60"/>
      <c r="G167" s="60"/>
      <c r="H167" s="60"/>
      <c r="I167" s="60"/>
      <c r="J167" s="59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1"/>
      <c r="AG167" s="62"/>
      <c r="AH167" s="63"/>
      <c r="AI167" s="63"/>
      <c r="AJ167" s="57"/>
      <c r="AK167" s="57"/>
      <c r="AL167" s="57"/>
      <c r="AM167" s="57"/>
      <c r="AN167" s="57" t="str">
        <f t="shared" si="7"/>
        <v/>
      </c>
      <c r="BB167" s="7"/>
      <c r="BC167" s="7"/>
      <c r="BD167" s="7"/>
      <c r="BE167" s="7"/>
    </row>
    <row r="168" spans="1:57" ht="24.95" customHeight="1">
      <c r="A168" s="54"/>
      <c r="B168" s="55"/>
      <c r="C168" s="78"/>
      <c r="D168" s="57"/>
      <c r="E168" s="78"/>
      <c r="F168" s="60"/>
      <c r="G168" s="60"/>
      <c r="H168" s="60"/>
      <c r="I168" s="60"/>
      <c r="J168" s="59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1"/>
      <c r="AG168" s="62"/>
      <c r="AH168" s="63"/>
      <c r="AI168" s="63"/>
      <c r="AJ168" s="57"/>
      <c r="AK168" s="57"/>
      <c r="AL168" s="57"/>
      <c r="AM168" s="57"/>
      <c r="AN168" s="57" t="str">
        <f t="shared" si="7"/>
        <v/>
      </c>
      <c r="BB168" s="11"/>
      <c r="BC168" s="7"/>
      <c r="BD168" s="7"/>
      <c r="BE168" s="12"/>
    </row>
    <row r="169" spans="1:57" ht="24.95" customHeight="1">
      <c r="A169" s="54"/>
      <c r="B169" s="55"/>
      <c r="C169" s="78"/>
      <c r="D169" s="57"/>
      <c r="E169" s="78"/>
      <c r="F169" s="81"/>
      <c r="G169" s="81"/>
      <c r="H169" s="81"/>
      <c r="I169" s="81"/>
      <c r="J169" s="82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61"/>
      <c r="AG169" s="62"/>
      <c r="AH169" s="63"/>
      <c r="AI169" s="63"/>
      <c r="AJ169" s="57"/>
      <c r="AK169" s="57"/>
      <c r="AL169" s="57"/>
      <c r="AM169" s="57"/>
      <c r="AN169" s="57" t="str">
        <f t="shared" si="7"/>
        <v/>
      </c>
      <c r="BB169" s="11"/>
      <c r="BC169" s="7"/>
      <c r="BD169" s="7"/>
      <c r="BE169" s="12"/>
    </row>
    <row r="170" spans="1:57" ht="24.95" customHeight="1">
      <c r="A170" s="54"/>
      <c r="B170" s="55"/>
      <c r="C170" s="78"/>
      <c r="D170" s="57"/>
      <c r="E170" s="78"/>
      <c r="F170" s="60"/>
      <c r="G170" s="60"/>
      <c r="H170" s="60"/>
      <c r="I170" s="60"/>
      <c r="J170" s="59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1"/>
      <c r="AG170" s="62"/>
      <c r="AH170" s="63"/>
      <c r="AI170" s="63"/>
      <c r="AJ170" s="57"/>
      <c r="AK170" s="57"/>
      <c r="AL170" s="57"/>
      <c r="AM170" s="57"/>
      <c r="AN170" s="57" t="str">
        <f t="shared" si="7"/>
        <v/>
      </c>
      <c r="BB170" s="11"/>
      <c r="BC170" s="7"/>
      <c r="BD170" s="7"/>
      <c r="BE170" s="7"/>
    </row>
    <row r="171" spans="1:57" ht="24.95" customHeight="1">
      <c r="A171" s="54"/>
      <c r="B171" s="55"/>
      <c r="C171" s="78"/>
      <c r="D171" s="57"/>
      <c r="E171" s="78"/>
      <c r="F171" s="60"/>
      <c r="G171" s="60"/>
      <c r="H171" s="60"/>
      <c r="I171" s="60"/>
      <c r="J171" s="59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1"/>
      <c r="AG171" s="62"/>
      <c r="AH171" s="63"/>
      <c r="AI171" s="63"/>
      <c r="AJ171" s="57"/>
      <c r="AK171" s="57"/>
      <c r="AL171" s="57"/>
      <c r="AM171" s="57"/>
      <c r="AN171" s="57"/>
      <c r="BB171" s="11"/>
      <c r="BC171" s="7"/>
      <c r="BD171" s="7"/>
      <c r="BE171" s="12"/>
    </row>
    <row r="172" spans="1:57" ht="24.95" customHeight="1">
      <c r="A172" s="54"/>
      <c r="B172" s="55"/>
      <c r="C172" s="78"/>
      <c r="D172" s="57"/>
      <c r="E172" s="78"/>
      <c r="F172" s="60"/>
      <c r="G172" s="60"/>
      <c r="H172" s="60"/>
      <c r="I172" s="60"/>
      <c r="J172" s="59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1"/>
      <c r="AG172" s="62"/>
      <c r="AH172" s="63"/>
      <c r="AI172" s="63"/>
      <c r="AJ172" s="57"/>
      <c r="AK172" s="57"/>
      <c r="AL172" s="57"/>
      <c r="AM172" s="57"/>
      <c r="AN172" s="57"/>
      <c r="BB172" s="11"/>
      <c r="BC172" s="7"/>
      <c r="BD172" s="7"/>
      <c r="BE172" s="12"/>
    </row>
    <row r="173" spans="1:57" ht="24.95" customHeight="1">
      <c r="A173" s="54"/>
      <c r="B173" s="55"/>
      <c r="C173" s="78"/>
      <c r="D173" s="77"/>
      <c r="E173" s="78"/>
      <c r="F173" s="60"/>
      <c r="G173" s="60"/>
      <c r="H173" s="60"/>
      <c r="I173" s="60"/>
      <c r="J173" s="59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1"/>
      <c r="AG173" s="62"/>
      <c r="AH173" s="63"/>
      <c r="AI173" s="63"/>
      <c r="AJ173" s="77"/>
      <c r="AK173" s="57"/>
      <c r="AL173" s="57"/>
      <c r="AM173" s="57"/>
      <c r="AN173" s="57"/>
      <c r="BB173" s="11"/>
      <c r="BC173" s="7"/>
      <c r="BD173" s="7"/>
      <c r="BE173" s="12"/>
    </row>
    <row r="174" spans="1:57" ht="24.95" customHeight="1">
      <c r="A174" s="54"/>
      <c r="B174" s="55"/>
      <c r="C174" s="78"/>
      <c r="D174" s="57"/>
      <c r="E174" s="78"/>
      <c r="F174" s="60"/>
      <c r="G174" s="60"/>
      <c r="H174" s="60"/>
      <c r="I174" s="60"/>
      <c r="J174" s="59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1"/>
      <c r="AG174" s="62"/>
      <c r="AH174" s="63"/>
      <c r="AI174" s="63"/>
      <c r="AJ174" s="57"/>
      <c r="AK174" s="57"/>
      <c r="AL174" s="57"/>
      <c r="AM174" s="57"/>
      <c r="AN174" s="57"/>
      <c r="BB174" s="11"/>
      <c r="BC174" s="7"/>
      <c r="BD174" s="7"/>
      <c r="BE174" s="7"/>
    </row>
    <row r="175" spans="1:57" ht="24.95" customHeight="1">
      <c r="A175" s="54"/>
      <c r="B175" s="55"/>
      <c r="C175" s="78"/>
      <c r="D175" s="57"/>
      <c r="E175" s="78"/>
      <c r="F175" s="60"/>
      <c r="G175" s="60"/>
      <c r="H175" s="60"/>
      <c r="I175" s="60"/>
      <c r="J175" s="59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1"/>
      <c r="AG175" s="62"/>
      <c r="AH175" s="63"/>
      <c r="AI175" s="63"/>
      <c r="AJ175" s="57"/>
      <c r="AK175" s="57"/>
      <c r="AL175" s="57"/>
      <c r="AM175" s="57"/>
      <c r="AN175" s="57"/>
      <c r="BB175" s="11"/>
      <c r="BC175" s="7"/>
      <c r="BD175" s="7"/>
      <c r="BE175" s="12"/>
    </row>
    <row r="176" spans="1:57" ht="24.95" customHeight="1">
      <c r="A176" s="54"/>
      <c r="B176" s="55"/>
      <c r="C176" s="78"/>
      <c r="D176" s="57"/>
      <c r="E176" s="78"/>
      <c r="F176" s="60"/>
      <c r="G176" s="60"/>
      <c r="H176" s="60"/>
      <c r="I176" s="60"/>
      <c r="J176" s="59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1"/>
      <c r="AG176" s="62"/>
      <c r="AH176" s="63"/>
      <c r="AI176" s="63"/>
      <c r="AJ176" s="57"/>
      <c r="AK176" s="57"/>
      <c r="AL176" s="57"/>
      <c r="AM176" s="57"/>
      <c r="AN176" s="57"/>
      <c r="BB176" s="11"/>
      <c r="BC176" s="7"/>
      <c r="BD176" s="7"/>
      <c r="BE176" s="12"/>
    </row>
    <row r="177" spans="1:57" ht="24.95" customHeight="1">
      <c r="A177" s="54"/>
      <c r="B177" s="55"/>
      <c r="C177" s="78"/>
      <c r="D177" s="57"/>
      <c r="E177" s="78"/>
      <c r="F177" s="60"/>
      <c r="G177" s="60"/>
      <c r="H177" s="60"/>
      <c r="I177" s="60"/>
      <c r="J177" s="59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1"/>
      <c r="AG177" s="62"/>
      <c r="AH177" s="63"/>
      <c r="AI177" s="63"/>
      <c r="AJ177" s="57"/>
      <c r="AK177" s="57"/>
      <c r="AL177" s="57"/>
      <c r="AM177" s="57"/>
      <c r="AN177" s="57"/>
      <c r="BB177" s="11"/>
      <c r="BC177" s="7"/>
      <c r="BD177" s="7"/>
      <c r="BE177" s="7"/>
    </row>
    <row r="178" spans="1:57" ht="24.95" customHeight="1">
      <c r="A178" s="54"/>
      <c r="B178" s="55"/>
      <c r="C178" s="78"/>
      <c r="D178" s="57"/>
      <c r="E178" s="78"/>
      <c r="F178" s="60"/>
      <c r="G178" s="60"/>
      <c r="H178" s="60"/>
      <c r="I178" s="60"/>
      <c r="J178" s="59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1"/>
      <c r="AG178" s="62"/>
      <c r="AH178" s="63"/>
      <c r="AI178" s="63"/>
      <c r="AJ178" s="57"/>
      <c r="AK178" s="57"/>
      <c r="AL178" s="57"/>
      <c r="AM178" s="57"/>
      <c r="AN178" s="57"/>
      <c r="BB178" s="11"/>
      <c r="BC178" s="7"/>
      <c r="BD178" s="7"/>
      <c r="BE178" s="7"/>
    </row>
    <row r="179" spans="1:57" ht="24.95" customHeight="1">
      <c r="A179" s="54"/>
      <c r="B179" s="55"/>
      <c r="C179" s="78"/>
      <c r="D179" s="57"/>
      <c r="E179" s="78"/>
      <c r="F179" s="60"/>
      <c r="G179" s="60"/>
      <c r="H179" s="60"/>
      <c r="I179" s="60"/>
      <c r="J179" s="59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1"/>
      <c r="AG179" s="62"/>
      <c r="AH179" s="63"/>
      <c r="AI179" s="63"/>
      <c r="AJ179" s="57"/>
      <c r="AK179" s="57"/>
      <c r="AL179" s="57"/>
      <c r="AM179" s="57"/>
      <c r="AN179" s="57"/>
      <c r="BB179" s="11"/>
      <c r="BC179" s="7"/>
      <c r="BD179" s="7"/>
      <c r="BE179" s="7"/>
    </row>
    <row r="180" spans="1:57" ht="24.95" customHeight="1">
      <c r="A180" s="54"/>
      <c r="B180" s="55"/>
      <c r="C180" s="78"/>
      <c r="D180" s="57"/>
      <c r="E180" s="78"/>
      <c r="F180" s="60"/>
      <c r="G180" s="60"/>
      <c r="H180" s="60"/>
      <c r="I180" s="60"/>
      <c r="J180" s="59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1"/>
      <c r="AG180" s="62"/>
      <c r="AH180" s="63"/>
      <c r="AI180" s="63"/>
      <c r="AJ180" s="57"/>
      <c r="AK180" s="57"/>
      <c r="AL180" s="57"/>
      <c r="AM180" s="57"/>
      <c r="AN180" s="57"/>
      <c r="BB180" s="11"/>
      <c r="BC180" s="7"/>
      <c r="BD180" s="7"/>
      <c r="BE180" s="7"/>
    </row>
    <row r="181" spans="1:57" ht="24.95" customHeight="1">
      <c r="A181" s="54"/>
      <c r="B181" s="55"/>
      <c r="C181" s="78"/>
      <c r="D181" s="57"/>
      <c r="E181" s="78"/>
      <c r="F181" s="60"/>
      <c r="G181" s="60"/>
      <c r="H181" s="60"/>
      <c r="I181" s="60"/>
      <c r="J181" s="59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1"/>
      <c r="AG181" s="62"/>
      <c r="AH181" s="63"/>
      <c r="AI181" s="63"/>
      <c r="AJ181" s="57"/>
      <c r="AK181" s="57"/>
      <c r="AL181" s="57"/>
      <c r="AM181" s="57"/>
      <c r="AN181" s="57"/>
      <c r="BB181" s="11"/>
      <c r="BC181" s="7"/>
      <c r="BD181" s="7"/>
      <c r="BE181" s="12"/>
    </row>
    <row r="182" spans="1:57" ht="24.95" customHeight="1">
      <c r="A182" s="54"/>
      <c r="B182" s="55"/>
      <c r="C182" s="78"/>
      <c r="D182" s="57"/>
      <c r="E182" s="78"/>
      <c r="F182" s="60"/>
      <c r="G182" s="60"/>
      <c r="H182" s="60"/>
      <c r="I182" s="60"/>
      <c r="J182" s="59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1"/>
      <c r="AG182" s="62"/>
      <c r="AH182" s="63"/>
      <c r="AI182" s="63"/>
      <c r="AJ182" s="57"/>
      <c r="AK182" s="57"/>
      <c r="AL182" s="57"/>
      <c r="AM182" s="57"/>
      <c r="AN182" s="57"/>
      <c r="BB182" s="11"/>
      <c r="BC182" s="7"/>
      <c r="BD182" s="7"/>
      <c r="BE182" s="7"/>
    </row>
    <row r="183" spans="1:57" ht="24.95" customHeight="1">
      <c r="A183" s="54"/>
      <c r="B183" s="55"/>
      <c r="C183" s="78"/>
      <c r="D183" s="57"/>
      <c r="E183" s="78"/>
      <c r="F183" s="60"/>
      <c r="G183" s="60"/>
      <c r="H183" s="60"/>
      <c r="I183" s="60"/>
      <c r="J183" s="59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1"/>
      <c r="AG183" s="62"/>
      <c r="AH183" s="63"/>
      <c r="AI183" s="63"/>
      <c r="AJ183" s="57"/>
      <c r="AK183" s="57"/>
      <c r="AL183" s="57"/>
      <c r="AM183" s="57"/>
      <c r="AN183" s="57"/>
      <c r="BB183" s="11"/>
      <c r="BC183" s="7"/>
      <c r="BD183" s="7"/>
      <c r="BE183" s="7"/>
    </row>
    <row r="184" spans="1:57" ht="24.95" customHeight="1">
      <c r="A184" s="54"/>
      <c r="B184" s="55"/>
      <c r="C184" s="78"/>
      <c r="D184" s="57"/>
      <c r="E184" s="78"/>
      <c r="F184" s="60"/>
      <c r="G184" s="60"/>
      <c r="H184" s="60"/>
      <c r="I184" s="60"/>
      <c r="J184" s="59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1"/>
      <c r="AG184" s="62"/>
      <c r="AH184" s="63"/>
      <c r="AI184" s="63"/>
      <c r="AJ184" s="57"/>
      <c r="AK184" s="57"/>
      <c r="AL184" s="57"/>
      <c r="AM184" s="57"/>
      <c r="AN184" s="57"/>
      <c r="BB184" s="11"/>
      <c r="BC184" s="7"/>
      <c r="BD184" s="7"/>
      <c r="BE184" s="12"/>
    </row>
    <row r="185" spans="1:57" ht="24.95" customHeight="1">
      <c r="A185" s="54"/>
      <c r="B185" s="55"/>
      <c r="C185" s="78"/>
      <c r="D185" s="57"/>
      <c r="E185" s="78"/>
      <c r="F185" s="60"/>
      <c r="G185" s="60"/>
      <c r="H185" s="60"/>
      <c r="I185" s="60"/>
      <c r="J185" s="59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1"/>
      <c r="AG185" s="62"/>
      <c r="AH185" s="63"/>
      <c r="AI185" s="63"/>
      <c r="AJ185" s="57"/>
      <c r="AK185" s="57"/>
      <c r="AL185" s="57"/>
      <c r="AM185" s="57"/>
      <c r="AN185" s="57"/>
      <c r="BB185" s="7"/>
      <c r="BC185" s="7"/>
      <c r="BD185" s="7"/>
      <c r="BE185" s="7"/>
    </row>
    <row r="186" spans="1:57" ht="24.95" customHeight="1">
      <c r="A186" s="54"/>
      <c r="B186" s="55"/>
      <c r="C186" s="78"/>
      <c r="D186" s="57"/>
      <c r="E186" s="78"/>
      <c r="F186" s="60"/>
      <c r="G186" s="60"/>
      <c r="H186" s="60"/>
      <c r="I186" s="60"/>
      <c r="J186" s="59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1"/>
      <c r="AG186" s="62"/>
      <c r="AH186" s="63"/>
      <c r="AI186" s="63"/>
      <c r="AJ186" s="57"/>
      <c r="AK186" s="57"/>
      <c r="AL186" s="57"/>
      <c r="AM186" s="57"/>
      <c r="AN186" s="57"/>
      <c r="BB186" s="7"/>
      <c r="BC186" s="7"/>
      <c r="BD186" s="7"/>
      <c r="BE186" s="7"/>
    </row>
    <row r="187" spans="1:57" ht="24.95" customHeight="1">
      <c r="A187" s="54"/>
      <c r="B187" s="55"/>
      <c r="C187" s="78"/>
      <c r="D187" s="57"/>
      <c r="E187" s="78"/>
      <c r="F187" s="60"/>
      <c r="G187" s="60"/>
      <c r="H187" s="60"/>
      <c r="I187" s="60"/>
      <c r="J187" s="59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1"/>
      <c r="AG187" s="62"/>
      <c r="AH187" s="63"/>
      <c r="AI187" s="63"/>
      <c r="AJ187" s="57"/>
      <c r="AK187" s="57"/>
      <c r="AL187" s="57"/>
      <c r="AM187" s="57"/>
      <c r="AN187" s="57"/>
      <c r="BB187" s="11"/>
      <c r="BC187" s="7"/>
      <c r="BD187" s="7"/>
      <c r="BE187" s="12"/>
    </row>
    <row r="188" spans="1:57" ht="24.95" customHeight="1">
      <c r="A188" s="54"/>
      <c r="B188" s="55"/>
      <c r="C188" s="78"/>
      <c r="D188" s="57"/>
      <c r="E188" s="78"/>
      <c r="F188" s="60"/>
      <c r="G188" s="60"/>
      <c r="H188" s="60"/>
      <c r="I188" s="60"/>
      <c r="J188" s="59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1"/>
      <c r="AG188" s="62"/>
      <c r="AH188" s="63"/>
      <c r="AI188" s="63"/>
      <c r="AJ188" s="57"/>
      <c r="AK188" s="57"/>
      <c r="AL188" s="57"/>
      <c r="AM188" s="57"/>
      <c r="AN188" s="57"/>
      <c r="BB188" s="11"/>
      <c r="BC188" s="7"/>
      <c r="BD188" s="7"/>
      <c r="BE188" s="12"/>
    </row>
    <row r="189" spans="1:57" ht="24.95" customHeight="1">
      <c r="A189" s="54"/>
      <c r="B189" s="55"/>
      <c r="C189" s="78"/>
      <c r="D189" s="57"/>
      <c r="E189" s="78"/>
      <c r="F189" s="60"/>
      <c r="G189" s="60"/>
      <c r="H189" s="60"/>
      <c r="I189" s="60"/>
      <c r="J189" s="59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1"/>
      <c r="AG189" s="62"/>
      <c r="AH189" s="63"/>
      <c r="AI189" s="63"/>
      <c r="AJ189" s="57"/>
      <c r="AK189" s="57"/>
      <c r="AL189" s="57"/>
      <c r="AM189" s="57"/>
      <c r="AN189" s="57"/>
      <c r="BB189" s="11"/>
      <c r="BC189" s="7"/>
      <c r="BD189" s="7"/>
      <c r="BE189" s="12"/>
    </row>
    <row r="190" spans="1:57" ht="24.95" customHeight="1">
      <c r="A190" s="54"/>
      <c r="B190" s="55"/>
      <c r="C190" s="78"/>
      <c r="D190" s="57"/>
      <c r="E190" s="78"/>
      <c r="F190" s="60"/>
      <c r="G190" s="60"/>
      <c r="H190" s="60"/>
      <c r="I190" s="60"/>
      <c r="J190" s="59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1"/>
      <c r="AG190" s="62"/>
      <c r="AH190" s="63"/>
      <c r="AI190" s="63"/>
      <c r="AJ190" s="57"/>
      <c r="AK190" s="57"/>
      <c r="AL190" s="57"/>
      <c r="AM190" s="57"/>
      <c r="AN190" s="57"/>
      <c r="BB190" s="11"/>
      <c r="BC190" s="7"/>
      <c r="BD190" s="7"/>
      <c r="BE190" s="7"/>
    </row>
    <row r="191" spans="1:57" ht="24.95" customHeight="1">
      <c r="A191" s="54"/>
      <c r="B191" s="55"/>
      <c r="C191" s="78"/>
      <c r="D191" s="57"/>
      <c r="E191" s="78"/>
      <c r="F191" s="60"/>
      <c r="G191" s="60"/>
      <c r="H191" s="60"/>
      <c r="I191" s="60"/>
      <c r="J191" s="59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1"/>
      <c r="AG191" s="62"/>
      <c r="AH191" s="63"/>
      <c r="AI191" s="63"/>
      <c r="AJ191" s="57"/>
      <c r="AK191" s="57"/>
      <c r="AL191" s="57"/>
      <c r="AM191" s="57"/>
      <c r="AN191" s="57"/>
      <c r="BB191" s="11"/>
      <c r="BC191" s="7"/>
      <c r="BD191" s="7"/>
      <c r="BE191" s="12"/>
    </row>
    <row r="192" spans="1:57" ht="24.95" customHeight="1">
      <c r="A192" s="54"/>
      <c r="B192" s="55"/>
      <c r="C192" s="78"/>
      <c r="D192" s="57"/>
      <c r="E192" s="78"/>
      <c r="F192" s="60"/>
      <c r="G192" s="60"/>
      <c r="H192" s="60"/>
      <c r="I192" s="60"/>
      <c r="J192" s="59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1"/>
      <c r="AG192" s="62"/>
      <c r="AH192" s="63"/>
      <c r="AI192" s="63"/>
      <c r="AJ192" s="57"/>
      <c r="AK192" s="57"/>
      <c r="AL192" s="57"/>
      <c r="AM192" s="57"/>
      <c r="AN192" s="57"/>
      <c r="BB192" s="11"/>
      <c r="BC192" s="7"/>
      <c r="BD192" s="7"/>
      <c r="BE192" s="7"/>
    </row>
    <row r="193" spans="1:57" ht="24.95" customHeight="1">
      <c r="A193" s="54"/>
      <c r="B193" s="55"/>
      <c r="C193" s="78"/>
      <c r="D193" s="57"/>
      <c r="E193" s="78"/>
      <c r="F193" s="60"/>
      <c r="G193" s="60"/>
      <c r="H193" s="60"/>
      <c r="I193" s="60"/>
      <c r="J193" s="59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1"/>
      <c r="AG193" s="62"/>
      <c r="AH193" s="63"/>
      <c r="AI193" s="63"/>
      <c r="AJ193" s="57"/>
      <c r="AK193" s="57"/>
      <c r="AL193" s="57"/>
      <c r="AM193" s="57"/>
      <c r="AN193" s="57"/>
      <c r="BB193" s="11"/>
      <c r="BC193" s="7"/>
      <c r="BD193" s="7"/>
      <c r="BE193" s="12"/>
    </row>
    <row r="194" spans="1:57" ht="24.95" customHeight="1">
      <c r="A194" s="54"/>
      <c r="B194" s="55"/>
      <c r="C194" s="78"/>
      <c r="D194" s="57"/>
      <c r="E194" s="78"/>
      <c r="F194" s="60"/>
      <c r="G194" s="60"/>
      <c r="H194" s="60"/>
      <c r="I194" s="60"/>
      <c r="J194" s="59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1"/>
      <c r="AG194" s="62"/>
      <c r="AH194" s="63"/>
      <c r="AI194" s="63"/>
      <c r="AJ194" s="57"/>
      <c r="AK194" s="57"/>
      <c r="AL194" s="57"/>
      <c r="AM194" s="57"/>
      <c r="AN194" s="57"/>
      <c r="BB194" s="11"/>
      <c r="BC194" s="7"/>
      <c r="BD194" s="7"/>
      <c r="BE194" s="7"/>
    </row>
    <row r="195" spans="1:57" ht="24.95" customHeight="1">
      <c r="A195" s="54"/>
      <c r="B195" s="55"/>
      <c r="C195" s="78"/>
      <c r="D195" s="57"/>
      <c r="E195" s="78"/>
      <c r="F195" s="60"/>
      <c r="G195" s="60"/>
      <c r="H195" s="60"/>
      <c r="I195" s="60"/>
      <c r="J195" s="59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1"/>
      <c r="AG195" s="62"/>
      <c r="AH195" s="63"/>
      <c r="AI195" s="63"/>
      <c r="AJ195" s="57"/>
      <c r="AK195" s="57"/>
      <c r="AL195" s="57"/>
      <c r="AM195" s="57"/>
      <c r="AN195" s="57"/>
      <c r="BB195" s="11"/>
      <c r="BC195" s="7"/>
      <c r="BD195" s="7"/>
      <c r="BE195" s="7"/>
    </row>
    <row r="196" spans="1:57" ht="24.95" customHeight="1">
      <c r="A196" s="54"/>
      <c r="B196" s="55"/>
      <c r="C196" s="78"/>
      <c r="D196" s="57"/>
      <c r="E196" s="78"/>
      <c r="F196" s="60"/>
      <c r="G196" s="60"/>
      <c r="H196" s="60"/>
      <c r="I196" s="60"/>
      <c r="J196" s="59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1"/>
      <c r="AG196" s="62"/>
      <c r="AH196" s="63"/>
      <c r="AI196" s="63"/>
      <c r="AJ196" s="57"/>
      <c r="AK196" s="57"/>
      <c r="AL196" s="57"/>
      <c r="AM196" s="57"/>
      <c r="AN196" s="57"/>
      <c r="BB196" s="11"/>
      <c r="BC196" s="7"/>
      <c r="BD196" s="7"/>
      <c r="BE196" s="7"/>
    </row>
    <row r="197" spans="1:57" ht="24.95" customHeight="1">
      <c r="A197" s="54"/>
      <c r="B197" s="55"/>
      <c r="C197" s="78"/>
      <c r="D197" s="57"/>
      <c r="E197" s="78"/>
      <c r="F197" s="60"/>
      <c r="G197" s="60"/>
      <c r="H197" s="60"/>
      <c r="I197" s="60"/>
      <c r="J197" s="59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1"/>
      <c r="AG197" s="62"/>
      <c r="AH197" s="63"/>
      <c r="AI197" s="63"/>
      <c r="AJ197" s="57"/>
      <c r="AK197" s="57"/>
      <c r="AL197" s="57"/>
      <c r="AM197" s="57"/>
      <c r="AN197" s="57"/>
      <c r="BB197" s="11"/>
      <c r="BC197" s="7"/>
      <c r="BD197" s="7"/>
      <c r="BE197" s="7"/>
    </row>
    <row r="198" spans="1:57" ht="24.95" customHeight="1">
      <c r="A198" s="54"/>
      <c r="B198" s="55"/>
      <c r="C198" s="78"/>
      <c r="D198" s="57"/>
      <c r="E198" s="78"/>
      <c r="F198" s="60"/>
      <c r="G198" s="60"/>
      <c r="H198" s="60"/>
      <c r="I198" s="60"/>
      <c r="J198" s="59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1"/>
      <c r="AG198" s="62"/>
      <c r="AH198" s="63"/>
      <c r="AI198" s="63"/>
      <c r="AJ198" s="57"/>
      <c r="AK198" s="57"/>
      <c r="AL198" s="57"/>
      <c r="AM198" s="57"/>
      <c r="AN198" s="57"/>
      <c r="BB198" s="11"/>
      <c r="BC198" s="7"/>
      <c r="BD198" s="7"/>
      <c r="BE198" s="12"/>
    </row>
    <row r="199" spans="1:57" ht="24.95" customHeight="1">
      <c r="A199" s="54"/>
      <c r="B199" s="55"/>
      <c r="C199" s="78"/>
      <c r="D199" s="57"/>
      <c r="E199" s="78"/>
      <c r="F199" s="60"/>
      <c r="G199" s="60"/>
      <c r="H199" s="60"/>
      <c r="I199" s="60"/>
      <c r="J199" s="59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1"/>
      <c r="AG199" s="62"/>
      <c r="AH199" s="63"/>
      <c r="AI199" s="63"/>
      <c r="AJ199" s="57"/>
      <c r="AK199" s="57"/>
      <c r="AL199" s="57"/>
      <c r="AM199" s="57"/>
      <c r="AN199" s="57"/>
      <c r="BB199" s="11"/>
      <c r="BC199" s="7"/>
      <c r="BD199" s="7"/>
      <c r="BE199" s="7"/>
    </row>
    <row r="200" spans="1:57" ht="24.95" customHeight="1">
      <c r="A200" s="54"/>
      <c r="B200" s="55"/>
      <c r="C200" s="78"/>
      <c r="D200" s="57"/>
      <c r="E200" s="78"/>
      <c r="F200" s="60"/>
      <c r="G200" s="60"/>
      <c r="H200" s="60"/>
      <c r="I200" s="60"/>
      <c r="J200" s="59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1"/>
      <c r="AG200" s="62"/>
      <c r="AH200" s="63"/>
      <c r="AI200" s="63"/>
      <c r="AJ200" s="57"/>
      <c r="AK200" s="57"/>
      <c r="AL200" s="57"/>
      <c r="AM200" s="57"/>
      <c r="AN200" s="57"/>
      <c r="BB200" s="11"/>
      <c r="BC200" s="7"/>
      <c r="BD200" s="7"/>
      <c r="BE200" s="12"/>
    </row>
    <row r="201" spans="1:57" ht="24.95" customHeight="1">
      <c r="A201" s="54"/>
      <c r="B201" s="55"/>
      <c r="C201" s="78"/>
      <c r="D201" s="57"/>
      <c r="E201" s="78"/>
      <c r="F201" s="60"/>
      <c r="G201" s="60"/>
      <c r="H201" s="60"/>
      <c r="I201" s="60"/>
      <c r="J201" s="59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1"/>
      <c r="AG201" s="62"/>
      <c r="AH201" s="63"/>
      <c r="AI201" s="63"/>
      <c r="AJ201" s="57"/>
      <c r="AK201" s="57"/>
      <c r="AL201" s="57"/>
      <c r="AM201" s="57"/>
      <c r="AN201" s="57"/>
      <c r="BB201" s="11"/>
      <c r="BC201" s="7"/>
      <c r="BD201" s="7"/>
      <c r="BE201" s="7"/>
    </row>
    <row r="202" spans="1:57" ht="24.95" customHeight="1">
      <c r="A202" s="54"/>
      <c r="B202" s="55"/>
      <c r="C202" s="78"/>
      <c r="D202" s="57"/>
      <c r="E202" s="78"/>
      <c r="F202" s="60"/>
      <c r="G202" s="60"/>
      <c r="H202" s="60"/>
      <c r="I202" s="60"/>
      <c r="J202" s="59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1"/>
      <c r="AG202" s="62"/>
      <c r="AH202" s="63"/>
      <c r="AI202" s="63"/>
      <c r="AJ202" s="57"/>
      <c r="AK202" s="57"/>
      <c r="AL202" s="57"/>
      <c r="AM202" s="57"/>
      <c r="AN202" s="57"/>
      <c r="BB202" s="11"/>
      <c r="BC202" s="7"/>
      <c r="BD202" s="7"/>
      <c r="BE202" s="7"/>
    </row>
    <row r="203" spans="1:57" ht="24.95" customHeight="1">
      <c r="A203" s="54"/>
      <c r="B203" s="55"/>
      <c r="C203" s="78"/>
      <c r="D203" s="57"/>
      <c r="E203" s="78"/>
      <c r="F203" s="81"/>
      <c r="G203" s="81"/>
      <c r="H203" s="81"/>
      <c r="I203" s="81"/>
      <c r="J203" s="82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  <c r="AA203" s="81"/>
      <c r="AB203" s="81"/>
      <c r="AC203" s="81"/>
      <c r="AD203" s="81"/>
      <c r="AE203" s="81"/>
      <c r="AF203" s="61"/>
      <c r="AG203" s="62"/>
      <c r="AH203" s="63"/>
      <c r="AI203" s="63"/>
      <c r="AJ203" s="57"/>
      <c r="AK203" s="57"/>
      <c r="AL203" s="57"/>
      <c r="AM203" s="57"/>
      <c r="AN203" s="57"/>
      <c r="BB203" s="7"/>
      <c r="BC203" s="7"/>
      <c r="BD203" s="7"/>
      <c r="BE203" s="12"/>
    </row>
    <row r="204" spans="1:57" ht="24.95" customHeight="1">
      <c r="A204" s="54"/>
      <c r="B204" s="55"/>
      <c r="C204" s="78"/>
      <c r="D204" s="57"/>
      <c r="E204" s="78"/>
      <c r="F204" s="60"/>
      <c r="G204" s="60"/>
      <c r="H204" s="60"/>
      <c r="I204" s="60"/>
      <c r="J204" s="59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1"/>
      <c r="AG204" s="62"/>
      <c r="AH204" s="63"/>
      <c r="AI204" s="63"/>
      <c r="AJ204" s="57"/>
      <c r="AK204" s="57"/>
      <c r="AL204" s="57"/>
      <c r="AM204" s="57"/>
      <c r="AN204" s="57"/>
      <c r="BB204" s="11"/>
      <c r="BC204" s="7"/>
      <c r="BD204" s="7"/>
      <c r="BE204" s="7"/>
    </row>
    <row r="205" spans="1:57" ht="24.95" customHeight="1">
      <c r="A205" s="54"/>
      <c r="B205" s="55"/>
      <c r="C205" s="78"/>
      <c r="D205" s="57"/>
      <c r="E205" s="78"/>
      <c r="F205" s="60"/>
      <c r="G205" s="60"/>
      <c r="H205" s="60"/>
      <c r="I205" s="60"/>
      <c r="J205" s="59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1"/>
      <c r="AG205" s="62"/>
      <c r="AH205" s="63"/>
      <c r="AI205" s="63"/>
      <c r="AJ205" s="57"/>
      <c r="AK205" s="57"/>
      <c r="AL205" s="57"/>
      <c r="AM205" s="57"/>
      <c r="AN205" s="57"/>
      <c r="BB205" s="11"/>
      <c r="BC205" s="7"/>
      <c r="BD205" s="7"/>
      <c r="BE205" s="7"/>
    </row>
    <row r="206" spans="1:57" ht="24.95" customHeight="1">
      <c r="A206" s="54"/>
      <c r="B206" s="55"/>
      <c r="C206" s="78"/>
      <c r="D206" s="57"/>
      <c r="E206" s="78"/>
      <c r="F206" s="60"/>
      <c r="G206" s="60"/>
      <c r="H206" s="60"/>
      <c r="I206" s="60"/>
      <c r="J206" s="59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1"/>
      <c r="AG206" s="62"/>
      <c r="AH206" s="63"/>
      <c r="AI206" s="63"/>
      <c r="AJ206" s="57"/>
      <c r="AK206" s="57"/>
      <c r="AL206" s="57"/>
      <c r="AM206" s="57"/>
      <c r="AN206" s="57"/>
      <c r="BB206" s="11"/>
      <c r="BC206" s="7"/>
      <c r="BD206" s="7"/>
      <c r="BE206" s="7"/>
    </row>
    <row r="207" spans="1:57" ht="24.95" customHeight="1">
      <c r="A207" s="54"/>
      <c r="B207" s="55"/>
      <c r="C207" s="78"/>
      <c r="D207" s="57"/>
      <c r="E207" s="78"/>
      <c r="F207" s="60"/>
      <c r="G207" s="60"/>
      <c r="H207" s="60"/>
      <c r="I207" s="60"/>
      <c r="J207" s="59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1"/>
      <c r="AG207" s="62"/>
      <c r="AH207" s="63"/>
      <c r="AI207" s="63"/>
      <c r="AJ207" s="57"/>
      <c r="AK207" s="57"/>
      <c r="AL207" s="57"/>
      <c r="AM207" s="57"/>
      <c r="AN207" s="57"/>
      <c r="BB207" s="11"/>
      <c r="BC207" s="7"/>
      <c r="BD207" s="7"/>
      <c r="BE207" s="7"/>
    </row>
    <row r="208" spans="1:57" ht="24.95" customHeight="1">
      <c r="A208" s="54"/>
      <c r="B208" s="55"/>
      <c r="C208" s="78"/>
      <c r="D208" s="57"/>
      <c r="E208" s="78"/>
      <c r="F208" s="60"/>
      <c r="G208" s="60"/>
      <c r="H208" s="60"/>
      <c r="I208" s="60"/>
      <c r="J208" s="59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1"/>
      <c r="AG208" s="62"/>
      <c r="AH208" s="63"/>
      <c r="AI208" s="63"/>
      <c r="AJ208" s="57"/>
      <c r="AK208" s="57"/>
      <c r="AL208" s="57"/>
      <c r="AM208" s="57"/>
      <c r="AN208" s="57"/>
      <c r="BB208" s="11"/>
      <c r="BC208" s="7"/>
      <c r="BD208" s="7"/>
      <c r="BE208" s="7"/>
    </row>
    <row r="209" spans="1:57" ht="24.95" customHeight="1">
      <c r="A209" s="54"/>
      <c r="B209" s="55"/>
      <c r="C209" s="78"/>
      <c r="D209" s="57"/>
      <c r="E209" s="78"/>
      <c r="F209" s="60"/>
      <c r="G209" s="60"/>
      <c r="H209" s="60"/>
      <c r="I209" s="60"/>
      <c r="J209" s="59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1"/>
      <c r="AG209" s="62"/>
      <c r="AH209" s="63"/>
      <c r="AI209" s="63"/>
      <c r="AJ209" s="57"/>
      <c r="AK209" s="57"/>
      <c r="AL209" s="57"/>
      <c r="AM209" s="57"/>
      <c r="AN209" s="57"/>
      <c r="BB209" s="11"/>
      <c r="BC209" s="7"/>
      <c r="BD209" s="7"/>
      <c r="BE209" s="7"/>
    </row>
    <row r="210" spans="1:57" ht="24.95" customHeight="1">
      <c r="A210" s="54"/>
      <c r="B210" s="55"/>
      <c r="C210" s="78"/>
      <c r="D210" s="57"/>
      <c r="E210" s="78"/>
      <c r="F210" s="60"/>
      <c r="G210" s="60"/>
      <c r="H210" s="60"/>
      <c r="I210" s="60"/>
      <c r="J210" s="59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1"/>
      <c r="AG210" s="62"/>
      <c r="AH210" s="63"/>
      <c r="AI210" s="63"/>
      <c r="AJ210" s="57"/>
      <c r="AK210" s="57"/>
      <c r="AL210" s="57"/>
      <c r="AM210" s="57"/>
      <c r="AN210" s="57"/>
      <c r="BB210" s="11"/>
      <c r="BC210" s="7"/>
      <c r="BD210" s="7"/>
      <c r="BE210" s="12"/>
    </row>
    <row r="211" spans="1:57" ht="24.95" customHeight="1">
      <c r="A211" s="54"/>
      <c r="B211" s="55"/>
      <c r="C211" s="78"/>
      <c r="D211" s="57"/>
      <c r="E211" s="78"/>
      <c r="F211" s="60"/>
      <c r="G211" s="60"/>
      <c r="H211" s="60"/>
      <c r="I211" s="60"/>
      <c r="J211" s="59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1"/>
      <c r="AG211" s="62"/>
      <c r="AH211" s="63"/>
      <c r="AI211" s="63"/>
      <c r="AJ211" s="57"/>
      <c r="AK211" s="57"/>
      <c r="AL211" s="57"/>
      <c r="AM211" s="57"/>
      <c r="AN211" s="57"/>
      <c r="BB211" s="11"/>
      <c r="BC211" s="7"/>
      <c r="BD211" s="7"/>
      <c r="BE211" s="7"/>
    </row>
    <row r="212" spans="1:57" ht="24.95" customHeight="1">
      <c r="A212" s="54"/>
      <c r="B212" s="55"/>
      <c r="C212" s="78"/>
      <c r="D212" s="57"/>
      <c r="E212" s="78"/>
      <c r="F212" s="60"/>
      <c r="G212" s="60"/>
      <c r="H212" s="60"/>
      <c r="I212" s="60"/>
      <c r="J212" s="59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1"/>
      <c r="AG212" s="62"/>
      <c r="AH212" s="63"/>
      <c r="AI212" s="63"/>
      <c r="AJ212" s="57"/>
      <c r="AK212" s="57"/>
      <c r="AL212" s="57"/>
      <c r="AM212" s="57"/>
      <c r="AN212" s="57"/>
      <c r="BB212" s="11"/>
      <c r="BC212" s="7"/>
      <c r="BD212" s="7"/>
      <c r="BE212" s="7"/>
    </row>
    <row r="213" spans="1:57" ht="24.95" customHeight="1">
      <c r="A213" s="54"/>
      <c r="B213" s="55"/>
      <c r="C213" s="78"/>
      <c r="D213" s="57"/>
      <c r="E213" s="78"/>
      <c r="F213" s="60"/>
      <c r="G213" s="60"/>
      <c r="H213" s="60"/>
      <c r="I213" s="60"/>
      <c r="J213" s="59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1"/>
      <c r="AG213" s="62"/>
      <c r="AH213" s="63"/>
      <c r="AI213" s="63"/>
      <c r="AJ213" s="57"/>
      <c r="AK213" s="57"/>
      <c r="AL213" s="57"/>
      <c r="AM213" s="57"/>
      <c r="AN213" s="57"/>
      <c r="BB213" s="11"/>
      <c r="BC213" s="7"/>
      <c r="BD213" s="7"/>
      <c r="BE213" s="7"/>
    </row>
    <row r="214" spans="1:57" ht="24.95" customHeight="1">
      <c r="A214" s="54"/>
      <c r="B214" s="55"/>
      <c r="C214" s="78"/>
      <c r="D214" s="57"/>
      <c r="E214" s="78"/>
      <c r="F214" s="60"/>
      <c r="G214" s="60"/>
      <c r="H214" s="60"/>
      <c r="I214" s="60"/>
      <c r="J214" s="59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1"/>
      <c r="AG214" s="62"/>
      <c r="AH214" s="63"/>
      <c r="AI214" s="63"/>
      <c r="AJ214" s="57"/>
      <c r="AK214" s="57"/>
      <c r="AL214" s="57"/>
      <c r="AM214" s="57"/>
      <c r="AN214" s="57"/>
      <c r="BB214" s="11"/>
      <c r="BC214" s="7"/>
      <c r="BD214" s="7"/>
      <c r="BE214" s="7"/>
    </row>
    <row r="215" spans="1:57" ht="24.95" customHeight="1">
      <c r="A215" s="54"/>
      <c r="B215" s="55"/>
      <c r="C215" s="78"/>
      <c r="D215" s="57"/>
      <c r="E215" s="78"/>
      <c r="F215" s="60"/>
      <c r="G215" s="60"/>
      <c r="H215" s="60"/>
      <c r="I215" s="60"/>
      <c r="J215" s="59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1"/>
      <c r="AG215" s="62"/>
      <c r="AH215" s="63"/>
      <c r="AI215" s="63"/>
      <c r="AJ215" s="57"/>
      <c r="AK215" s="57"/>
      <c r="AL215" s="57"/>
      <c r="AM215" s="57"/>
      <c r="AN215" s="57"/>
      <c r="BB215" s="11"/>
      <c r="BC215" s="7"/>
      <c r="BD215" s="7"/>
      <c r="BE215" s="12"/>
    </row>
    <row r="216" spans="1:57" ht="24.95" customHeight="1">
      <c r="A216" s="54"/>
      <c r="B216" s="55"/>
      <c r="C216" s="78"/>
      <c r="D216" s="57"/>
      <c r="E216" s="78"/>
      <c r="F216" s="60"/>
      <c r="G216" s="60"/>
      <c r="H216" s="60"/>
      <c r="I216" s="60"/>
      <c r="J216" s="59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1"/>
      <c r="AG216" s="62"/>
      <c r="AH216" s="63"/>
      <c r="AI216" s="63"/>
      <c r="AJ216" s="57"/>
      <c r="AK216" s="57"/>
      <c r="AL216" s="57"/>
      <c r="AM216" s="57"/>
      <c r="AN216" s="57"/>
      <c r="BB216" s="11"/>
      <c r="BC216" s="7"/>
      <c r="BD216" s="7"/>
      <c r="BE216" s="7"/>
    </row>
    <row r="217" spans="1:57" ht="24.95" customHeight="1">
      <c r="A217" s="54"/>
      <c r="B217" s="55"/>
      <c r="C217" s="78"/>
      <c r="D217" s="57"/>
      <c r="E217" s="78"/>
      <c r="F217" s="60"/>
      <c r="G217" s="60"/>
      <c r="H217" s="60"/>
      <c r="I217" s="60"/>
      <c r="J217" s="59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1"/>
      <c r="AG217" s="62"/>
      <c r="AH217" s="63"/>
      <c r="AI217" s="63"/>
      <c r="AJ217" s="57"/>
      <c r="AK217" s="57"/>
      <c r="AL217" s="57"/>
      <c r="AM217" s="57"/>
      <c r="AN217" s="57"/>
      <c r="BE217" s="12"/>
    </row>
    <row r="218" spans="1:57" ht="24.95" customHeight="1">
      <c r="A218" s="54"/>
      <c r="B218" s="55"/>
      <c r="C218" s="78"/>
      <c r="D218" s="57"/>
      <c r="E218" s="78"/>
      <c r="F218" s="60"/>
      <c r="G218" s="60"/>
      <c r="H218" s="60"/>
      <c r="I218" s="60"/>
      <c r="J218" s="59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1"/>
      <c r="AG218" s="62"/>
      <c r="AH218" s="63"/>
      <c r="AI218" s="63"/>
      <c r="AJ218" s="57"/>
      <c r="AK218" s="57"/>
      <c r="AL218" s="57"/>
      <c r="AM218" s="57"/>
      <c r="AN218" s="57"/>
      <c r="BB218" s="7"/>
      <c r="BC218" s="7"/>
      <c r="BD218" s="7"/>
      <c r="BE218" s="7"/>
    </row>
    <row r="219" spans="1:57" ht="24.95" customHeight="1">
      <c r="A219" s="54"/>
      <c r="B219" s="55"/>
      <c r="C219" s="78"/>
      <c r="D219" s="57"/>
      <c r="E219" s="78"/>
      <c r="F219" s="60"/>
      <c r="G219" s="60"/>
      <c r="H219" s="60"/>
      <c r="I219" s="60"/>
      <c r="J219" s="59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1"/>
      <c r="AG219" s="62"/>
      <c r="AH219" s="63"/>
      <c r="AI219" s="63"/>
      <c r="AJ219" s="57"/>
      <c r="AK219" s="57"/>
      <c r="AL219" s="57"/>
      <c r="AM219" s="57"/>
      <c r="AN219" s="57"/>
      <c r="BB219" s="11"/>
      <c r="BC219" s="7"/>
      <c r="BD219" s="7"/>
      <c r="BE219" s="12"/>
    </row>
    <row r="220" spans="1:57" ht="24.95" customHeight="1">
      <c r="A220" s="54"/>
      <c r="B220" s="55"/>
      <c r="C220" s="78"/>
      <c r="D220" s="57"/>
      <c r="E220" s="78"/>
      <c r="F220" s="60"/>
      <c r="G220" s="60"/>
      <c r="H220" s="60"/>
      <c r="I220" s="60"/>
      <c r="J220" s="59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1"/>
      <c r="AG220" s="62"/>
      <c r="AH220" s="63"/>
      <c r="AI220" s="63"/>
      <c r="AJ220" s="57"/>
      <c r="AK220" s="57"/>
      <c r="AL220" s="57"/>
      <c r="AM220" s="57"/>
      <c r="AN220" s="57"/>
      <c r="BB220" s="11"/>
      <c r="BC220" s="7"/>
      <c r="BD220" s="7"/>
      <c r="BE220" s="7"/>
    </row>
    <row r="221" spans="1:57" ht="24.95" customHeight="1">
      <c r="A221" s="54"/>
      <c r="B221" s="55"/>
      <c r="C221" s="78"/>
      <c r="D221" s="57"/>
      <c r="E221" s="78"/>
      <c r="F221" s="60"/>
      <c r="G221" s="60"/>
      <c r="H221" s="60"/>
      <c r="I221" s="60"/>
      <c r="J221" s="59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1"/>
      <c r="AG221" s="62"/>
      <c r="AH221" s="63"/>
      <c r="AI221" s="63"/>
      <c r="AJ221" s="57"/>
      <c r="AK221" s="57"/>
      <c r="AL221" s="57"/>
      <c r="AM221" s="57"/>
      <c r="AN221" s="57"/>
      <c r="BB221" s="11"/>
      <c r="BC221" s="7"/>
      <c r="BD221" s="7"/>
      <c r="BE221" s="12"/>
    </row>
    <row r="222" spans="1:57" ht="24.95" customHeight="1">
      <c r="A222" s="54"/>
      <c r="B222" s="55"/>
      <c r="C222" s="78"/>
      <c r="D222" s="57"/>
      <c r="E222" s="78"/>
      <c r="F222" s="60"/>
      <c r="G222" s="60"/>
      <c r="H222" s="60"/>
      <c r="I222" s="60"/>
      <c r="J222" s="59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1"/>
      <c r="AG222" s="62"/>
      <c r="AH222" s="63"/>
      <c r="AI222" s="63"/>
      <c r="AJ222" s="57"/>
      <c r="AK222" s="57"/>
      <c r="AL222" s="57"/>
      <c r="AM222" s="57"/>
      <c r="AN222" s="57"/>
      <c r="BB222" s="11"/>
      <c r="BC222" s="7"/>
      <c r="BD222" s="7"/>
      <c r="BE222" s="7"/>
    </row>
    <row r="223" spans="1:57" ht="24.95" customHeight="1">
      <c r="A223" s="54"/>
      <c r="B223" s="55"/>
      <c r="C223" s="78"/>
      <c r="D223" s="57"/>
      <c r="E223" s="78"/>
      <c r="F223" s="60"/>
      <c r="G223" s="60"/>
      <c r="H223" s="60"/>
      <c r="I223" s="60"/>
      <c r="J223" s="59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1"/>
      <c r="AG223" s="62"/>
      <c r="AH223" s="63"/>
      <c r="AI223" s="63"/>
      <c r="AJ223" s="57"/>
      <c r="AK223" s="57"/>
      <c r="AL223" s="57"/>
      <c r="AM223" s="57"/>
      <c r="AN223" s="57"/>
      <c r="BB223" s="11"/>
      <c r="BC223" s="7"/>
      <c r="BD223" s="7"/>
      <c r="BE223" s="12"/>
    </row>
    <row r="224" spans="1:57" ht="24.95" customHeight="1">
      <c r="A224" s="54"/>
      <c r="B224" s="55"/>
      <c r="C224" s="78"/>
      <c r="D224" s="57"/>
      <c r="E224" s="78"/>
      <c r="F224" s="60"/>
      <c r="G224" s="60"/>
      <c r="H224" s="60"/>
      <c r="I224" s="60"/>
      <c r="J224" s="59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1"/>
      <c r="AG224" s="62"/>
      <c r="AH224" s="63"/>
      <c r="AI224" s="63"/>
      <c r="AJ224" s="57"/>
      <c r="AK224" s="57"/>
      <c r="AL224" s="57"/>
      <c r="AM224" s="57"/>
      <c r="AN224" s="57"/>
      <c r="BB224" s="11"/>
      <c r="BC224" s="7"/>
      <c r="BD224" s="7"/>
      <c r="BE224" s="12"/>
    </row>
    <row r="225" spans="1:57" ht="24.95" customHeight="1">
      <c r="A225" s="54"/>
      <c r="B225" s="55"/>
      <c r="C225" s="78"/>
      <c r="D225" s="57"/>
      <c r="E225" s="83"/>
      <c r="F225" s="60"/>
      <c r="G225" s="60"/>
      <c r="H225" s="60"/>
      <c r="I225" s="60"/>
      <c r="J225" s="59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1"/>
      <c r="AG225" s="62"/>
      <c r="AH225" s="63"/>
      <c r="AI225" s="63"/>
      <c r="AJ225" s="57"/>
      <c r="AK225" s="57"/>
      <c r="AL225" s="57"/>
      <c r="AM225" s="57"/>
      <c r="AN225" s="57"/>
      <c r="BB225" s="11"/>
      <c r="BC225" s="7"/>
      <c r="BD225" s="7"/>
      <c r="BE225" s="12"/>
    </row>
    <row r="226" spans="1:57" ht="24.95" customHeight="1">
      <c r="A226" s="54"/>
      <c r="B226" s="55"/>
      <c r="C226" s="78"/>
      <c r="D226" s="57"/>
      <c r="E226" s="78"/>
      <c r="F226" s="60"/>
      <c r="G226" s="60"/>
      <c r="H226" s="60"/>
      <c r="I226" s="60"/>
      <c r="J226" s="59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1"/>
      <c r="AG226" s="62"/>
      <c r="AH226" s="63"/>
      <c r="AI226" s="63"/>
      <c r="AJ226" s="57"/>
      <c r="AK226" s="57"/>
      <c r="AL226" s="57"/>
      <c r="AM226" s="57"/>
      <c r="AN226" s="57"/>
      <c r="BB226" s="11"/>
      <c r="BC226" s="7"/>
      <c r="BD226" s="7"/>
      <c r="BE226" s="7"/>
    </row>
    <row r="227" spans="1:57" ht="24.95" customHeight="1">
      <c r="A227" s="54"/>
      <c r="B227" s="55"/>
      <c r="C227" s="78"/>
      <c r="D227" s="57"/>
      <c r="E227" s="78"/>
      <c r="F227" s="60"/>
      <c r="G227" s="60"/>
      <c r="H227" s="60"/>
      <c r="I227" s="60"/>
      <c r="J227" s="59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1"/>
      <c r="AG227" s="62"/>
      <c r="AH227" s="63"/>
      <c r="AI227" s="63"/>
      <c r="AJ227" s="57"/>
      <c r="AK227" s="57"/>
      <c r="AL227" s="57"/>
      <c r="AM227" s="57"/>
      <c r="AN227" s="57"/>
      <c r="BB227" s="11"/>
      <c r="BC227" s="7"/>
      <c r="BD227" s="7"/>
    </row>
    <row r="228" spans="1:57" ht="24.95" customHeight="1">
      <c r="A228" s="54"/>
      <c r="B228" s="55"/>
      <c r="C228" s="78"/>
      <c r="D228" s="57"/>
      <c r="E228" s="78"/>
      <c r="F228" s="60"/>
      <c r="G228" s="60"/>
      <c r="H228" s="60"/>
      <c r="I228" s="60"/>
      <c r="J228" s="59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1"/>
      <c r="AG228" s="62"/>
      <c r="AH228" s="63"/>
      <c r="AI228" s="63"/>
      <c r="AJ228" s="57"/>
      <c r="AK228" s="57"/>
      <c r="AL228" s="57"/>
      <c r="AM228" s="57"/>
      <c r="AN228" s="57"/>
      <c r="BB228" s="11"/>
      <c r="BC228" s="7"/>
      <c r="BD228" s="7"/>
      <c r="BE228" s="7"/>
    </row>
    <row r="229" spans="1:57" ht="24.95" customHeight="1">
      <c r="A229" s="54"/>
      <c r="B229" s="55"/>
      <c r="C229" s="78"/>
      <c r="D229" s="57"/>
      <c r="E229" s="78"/>
      <c r="F229" s="60"/>
      <c r="G229" s="60"/>
      <c r="H229" s="60"/>
      <c r="I229" s="60"/>
      <c r="J229" s="59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1"/>
      <c r="AG229" s="62"/>
      <c r="AH229" s="63"/>
      <c r="AI229" s="63"/>
      <c r="AJ229" s="57"/>
      <c r="AK229" s="57"/>
      <c r="AL229" s="57"/>
      <c r="AM229" s="57"/>
      <c r="AN229" s="57"/>
      <c r="BB229" s="11"/>
      <c r="BC229" s="7"/>
      <c r="BD229" s="7"/>
      <c r="BE229" s="12"/>
    </row>
    <row r="230" spans="1:57" ht="24.95" customHeight="1">
      <c r="A230" s="54"/>
      <c r="B230" s="55"/>
      <c r="C230" s="78"/>
      <c r="D230" s="57"/>
      <c r="E230" s="78"/>
      <c r="F230" s="60"/>
      <c r="G230" s="60"/>
      <c r="H230" s="60"/>
      <c r="I230" s="60"/>
      <c r="J230" s="59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1"/>
      <c r="AG230" s="62"/>
      <c r="AH230" s="63"/>
      <c r="AI230" s="63"/>
      <c r="AJ230" s="57"/>
      <c r="AK230" s="57"/>
      <c r="AL230" s="57"/>
      <c r="AM230" s="57"/>
      <c r="AN230" s="57"/>
      <c r="BB230" s="11"/>
      <c r="BC230" s="7"/>
      <c r="BD230" s="7"/>
      <c r="BE230" s="7"/>
    </row>
    <row r="231" spans="1:57">
      <c r="A231" s="54"/>
      <c r="B231" s="55"/>
      <c r="C231" s="78"/>
      <c r="D231" s="57"/>
      <c r="E231" s="78"/>
      <c r="F231" s="60"/>
      <c r="G231" s="60"/>
      <c r="H231" s="60"/>
      <c r="I231" s="60"/>
      <c r="J231" s="59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1"/>
      <c r="AG231" s="62"/>
      <c r="AH231" s="63"/>
      <c r="AI231" s="63"/>
      <c r="AJ231" s="57"/>
      <c r="AK231" s="57"/>
      <c r="AL231" s="57"/>
      <c r="AM231" s="57"/>
      <c r="AN231" s="57"/>
      <c r="BB231" s="11"/>
      <c r="BC231" s="7"/>
      <c r="BD231" s="7"/>
      <c r="BE231" s="12"/>
    </row>
    <row r="232" spans="1:57">
      <c r="A232" s="54"/>
      <c r="B232" s="55"/>
      <c r="C232" s="78"/>
      <c r="D232" s="57"/>
      <c r="E232" s="78"/>
      <c r="F232" s="60"/>
      <c r="G232" s="60"/>
      <c r="H232" s="60"/>
      <c r="I232" s="60"/>
      <c r="J232" s="59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1"/>
      <c r="AG232" s="62"/>
      <c r="AH232" s="63"/>
      <c r="AI232" s="63"/>
      <c r="AJ232" s="57"/>
      <c r="AK232" s="57"/>
      <c r="AL232" s="57"/>
      <c r="AM232" s="57"/>
      <c r="AN232" s="57"/>
      <c r="BB232" s="11"/>
      <c r="BC232" s="7"/>
      <c r="BD232" s="7"/>
      <c r="BE232" s="7"/>
    </row>
    <row r="233" spans="1:57">
      <c r="A233" s="54"/>
      <c r="B233" s="55"/>
      <c r="C233" s="78"/>
      <c r="D233" s="57"/>
      <c r="E233" s="78"/>
      <c r="F233" s="60"/>
      <c r="G233" s="60"/>
      <c r="H233" s="60"/>
      <c r="I233" s="60"/>
      <c r="J233" s="59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1"/>
      <c r="AG233" s="62"/>
      <c r="AH233" s="63"/>
      <c r="AI233" s="63"/>
      <c r="AJ233" s="57"/>
      <c r="AK233" s="57"/>
      <c r="AL233" s="57"/>
      <c r="AM233" s="57"/>
      <c r="AN233" s="57"/>
      <c r="BB233" s="11"/>
      <c r="BC233" s="7"/>
      <c r="BD233" s="7"/>
      <c r="BE233" s="12"/>
    </row>
    <row r="234" spans="1:57">
      <c r="A234" s="54"/>
      <c r="B234" s="55"/>
      <c r="C234" s="78"/>
      <c r="D234" s="57"/>
      <c r="E234" s="78"/>
      <c r="F234" s="81"/>
      <c r="G234" s="81"/>
      <c r="H234" s="81"/>
      <c r="I234" s="81"/>
      <c r="J234" s="82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  <c r="AA234" s="81"/>
      <c r="AB234" s="81"/>
      <c r="AC234" s="81"/>
      <c r="AD234" s="81"/>
      <c r="AE234" s="81"/>
      <c r="AF234" s="61"/>
      <c r="AG234" s="62"/>
      <c r="AH234" s="63"/>
      <c r="AI234" s="63"/>
      <c r="AJ234" s="57"/>
      <c r="AK234" s="57"/>
      <c r="AL234" s="57"/>
      <c r="AM234" s="57"/>
      <c r="AN234" s="57"/>
      <c r="BB234" s="11"/>
      <c r="BC234" s="7"/>
      <c r="BD234" s="7"/>
      <c r="BE234" s="12"/>
    </row>
    <row r="235" spans="1:57">
      <c r="A235" s="54"/>
      <c r="B235" s="55"/>
      <c r="C235" s="78"/>
      <c r="D235" s="57"/>
      <c r="E235" s="78"/>
      <c r="F235" s="60"/>
      <c r="G235" s="60"/>
      <c r="H235" s="60"/>
      <c r="I235" s="60"/>
      <c r="J235" s="59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1"/>
      <c r="AG235" s="62"/>
      <c r="AH235" s="63"/>
      <c r="AI235" s="63"/>
      <c r="AJ235" s="57"/>
      <c r="AK235" s="57"/>
      <c r="AL235" s="57"/>
      <c r="AM235" s="57"/>
      <c r="AN235" s="57"/>
      <c r="BB235" s="11"/>
      <c r="BC235" s="7"/>
      <c r="BD235" s="7"/>
      <c r="BE235" s="12"/>
    </row>
    <row r="236" spans="1:57">
      <c r="A236" s="54"/>
      <c r="B236" s="55"/>
      <c r="C236" s="78"/>
      <c r="D236" s="57"/>
      <c r="E236" s="78"/>
      <c r="F236" s="60"/>
      <c r="G236" s="60"/>
      <c r="H236" s="60"/>
      <c r="I236" s="60"/>
      <c r="J236" s="59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1"/>
      <c r="AG236" s="62"/>
      <c r="AH236" s="63"/>
      <c r="AI236" s="63"/>
      <c r="AJ236" s="57"/>
      <c r="AK236" s="57"/>
      <c r="AL236" s="57"/>
      <c r="AM236" s="57"/>
      <c r="AN236" s="57"/>
      <c r="BB236" s="11"/>
      <c r="BC236" s="7"/>
      <c r="BD236" s="7"/>
      <c r="BE236" s="7"/>
    </row>
    <row r="237" spans="1:57">
      <c r="A237" s="54"/>
      <c r="B237" s="55"/>
      <c r="C237" s="78"/>
      <c r="D237" s="57"/>
      <c r="E237" s="78"/>
      <c r="F237" s="60"/>
      <c r="G237" s="60"/>
      <c r="H237" s="60"/>
      <c r="I237" s="60"/>
      <c r="J237" s="59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1"/>
      <c r="AG237" s="62"/>
      <c r="AH237" s="63"/>
      <c r="AI237" s="63"/>
      <c r="AJ237" s="57"/>
      <c r="AK237" s="57"/>
      <c r="AL237" s="57"/>
      <c r="AM237" s="57"/>
      <c r="AN237" s="57"/>
      <c r="BB237" s="11"/>
      <c r="BC237" s="7"/>
      <c r="BD237" s="7"/>
      <c r="BE237" s="12"/>
    </row>
    <row r="238" spans="1:57">
      <c r="A238" s="54"/>
      <c r="B238" s="55"/>
      <c r="C238" s="78"/>
      <c r="D238" s="57"/>
      <c r="E238" s="78"/>
      <c r="F238" s="60"/>
      <c r="G238" s="60"/>
      <c r="H238" s="60"/>
      <c r="I238" s="60"/>
      <c r="J238" s="59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1"/>
      <c r="AG238" s="62"/>
      <c r="AH238" s="63"/>
      <c r="AI238" s="63"/>
      <c r="AJ238" s="57"/>
      <c r="AK238" s="57"/>
      <c r="AL238" s="57"/>
      <c r="AM238" s="57"/>
      <c r="AN238" s="57"/>
      <c r="BB238" s="11"/>
      <c r="BC238" s="7"/>
      <c r="BD238" s="7"/>
      <c r="BE238" s="12"/>
    </row>
    <row r="239" spans="1:57">
      <c r="A239" s="54"/>
      <c r="B239" s="55"/>
      <c r="C239" s="78"/>
      <c r="D239" s="57"/>
      <c r="E239" s="78"/>
      <c r="F239" s="60"/>
      <c r="G239" s="60"/>
      <c r="H239" s="60"/>
      <c r="I239" s="60"/>
      <c r="J239" s="59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1"/>
      <c r="AG239" s="62"/>
      <c r="AH239" s="63"/>
      <c r="AI239" s="63"/>
      <c r="AJ239" s="57"/>
      <c r="AK239" s="57"/>
      <c r="AL239" s="57"/>
      <c r="AM239" s="57"/>
      <c r="AN239" s="57"/>
      <c r="BB239" s="11"/>
      <c r="BC239" s="7"/>
      <c r="BD239" s="7"/>
      <c r="BE239" s="7"/>
    </row>
    <row r="240" spans="1:57">
      <c r="A240" s="54"/>
      <c r="B240" s="55"/>
      <c r="C240" s="84"/>
      <c r="D240" s="57"/>
      <c r="E240" s="78"/>
      <c r="F240" s="60"/>
      <c r="G240" s="60"/>
      <c r="H240" s="60"/>
      <c r="I240" s="60"/>
      <c r="J240" s="59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1"/>
      <c r="AG240" s="62"/>
      <c r="AH240" s="63"/>
      <c r="AI240" s="63"/>
      <c r="AJ240" s="57"/>
      <c r="AK240" s="57"/>
      <c r="AL240" s="57"/>
      <c r="AM240" s="57"/>
      <c r="AN240" s="57"/>
      <c r="BB240" s="7"/>
      <c r="BC240" s="7"/>
      <c r="BD240" s="7"/>
      <c r="BE240" s="12"/>
    </row>
    <row r="241" spans="1:57">
      <c r="A241" s="54"/>
      <c r="B241" s="55"/>
      <c r="C241" s="78"/>
      <c r="D241" s="57"/>
      <c r="E241" s="78"/>
      <c r="F241" s="60"/>
      <c r="G241" s="60"/>
      <c r="H241" s="60"/>
      <c r="I241" s="60"/>
      <c r="J241" s="59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1"/>
      <c r="AG241" s="62"/>
      <c r="AH241" s="63"/>
      <c r="AI241" s="63"/>
      <c r="AJ241" s="57"/>
      <c r="AK241" s="57"/>
      <c r="AL241" s="57"/>
      <c r="AM241" s="57"/>
      <c r="AN241" s="57"/>
      <c r="BB241" s="11"/>
      <c r="BC241" s="7"/>
      <c r="BD241" s="7"/>
      <c r="BE241" s="12"/>
    </row>
    <row r="242" spans="1:57">
      <c r="A242" s="54"/>
      <c r="B242" s="55"/>
      <c r="C242" s="78"/>
      <c r="D242" s="57"/>
      <c r="E242" s="78"/>
      <c r="F242" s="60"/>
      <c r="G242" s="60"/>
      <c r="H242" s="60"/>
      <c r="I242" s="60"/>
      <c r="J242" s="59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1"/>
      <c r="AG242" s="62"/>
      <c r="AH242" s="63"/>
      <c r="AI242" s="63"/>
      <c r="AJ242" s="57"/>
      <c r="AK242" s="57"/>
      <c r="AL242" s="57"/>
      <c r="AM242" s="57"/>
      <c r="AN242" s="57"/>
      <c r="BB242" s="11"/>
      <c r="BC242" s="7"/>
      <c r="BD242" s="7"/>
      <c r="BE242" s="7"/>
    </row>
    <row r="243" spans="1:57">
      <c r="A243" s="54"/>
      <c r="B243" s="55"/>
      <c r="C243" s="78"/>
      <c r="D243" s="57"/>
      <c r="E243" s="78"/>
      <c r="F243" s="60"/>
      <c r="G243" s="60"/>
      <c r="H243" s="60"/>
      <c r="I243" s="60"/>
      <c r="J243" s="59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1"/>
      <c r="AG243" s="62"/>
      <c r="AH243" s="63"/>
      <c r="AI243" s="63"/>
      <c r="AJ243" s="57"/>
      <c r="AK243" s="57"/>
      <c r="AL243" s="57"/>
      <c r="AM243" s="57"/>
      <c r="AN243" s="57"/>
      <c r="BB243" s="11"/>
      <c r="BC243" s="7"/>
      <c r="BD243" s="7"/>
      <c r="BE243" s="7"/>
    </row>
    <row r="244" spans="1:57">
      <c r="A244" s="54"/>
      <c r="B244" s="55"/>
      <c r="C244" s="78"/>
      <c r="D244" s="57"/>
      <c r="E244" s="78"/>
      <c r="F244" s="60"/>
      <c r="G244" s="60"/>
      <c r="H244" s="60"/>
      <c r="I244" s="60"/>
      <c r="J244" s="59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1"/>
      <c r="AG244" s="62"/>
      <c r="AH244" s="63"/>
      <c r="AI244" s="63"/>
      <c r="AJ244" s="57"/>
      <c r="AK244" s="57"/>
      <c r="AL244" s="57"/>
      <c r="AM244" s="57"/>
      <c r="AN244" s="57"/>
      <c r="BB244" s="11"/>
      <c r="BC244" s="7"/>
      <c r="BD244" s="7"/>
      <c r="BE244" s="7"/>
    </row>
    <row r="245" spans="1:57">
      <c r="A245" s="54"/>
      <c r="B245" s="55"/>
      <c r="C245" s="78"/>
      <c r="D245" s="57"/>
      <c r="E245" s="78"/>
      <c r="F245" s="60"/>
      <c r="G245" s="60"/>
      <c r="H245" s="60"/>
      <c r="I245" s="60"/>
      <c r="J245" s="59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1"/>
      <c r="AG245" s="62"/>
      <c r="AH245" s="63"/>
      <c r="AI245" s="63"/>
      <c r="AJ245" s="57"/>
      <c r="AK245" s="57"/>
      <c r="AL245" s="57"/>
      <c r="AM245" s="57"/>
      <c r="AN245" s="57"/>
      <c r="BB245" s="11"/>
      <c r="BC245" s="7"/>
      <c r="BD245" s="7"/>
      <c r="BE245" s="7"/>
    </row>
    <row r="246" spans="1:57">
      <c r="A246" s="54"/>
      <c r="B246" s="55"/>
      <c r="C246" s="78"/>
      <c r="D246" s="57"/>
      <c r="E246" s="78"/>
      <c r="F246" s="60"/>
      <c r="G246" s="60"/>
      <c r="H246" s="60"/>
      <c r="I246" s="60"/>
      <c r="J246" s="59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1"/>
      <c r="AG246" s="62"/>
      <c r="AH246" s="63"/>
      <c r="AI246" s="63"/>
      <c r="AJ246" s="57"/>
      <c r="AK246" s="57"/>
      <c r="AL246" s="57"/>
      <c r="AM246" s="57"/>
      <c r="AN246" s="57"/>
      <c r="BB246" s="11"/>
      <c r="BC246" s="7"/>
      <c r="BD246" s="7"/>
      <c r="BE246" s="12"/>
    </row>
    <row r="247" spans="1:57">
      <c r="A247" s="54"/>
      <c r="B247" s="55"/>
      <c r="C247" s="78"/>
      <c r="D247" s="57"/>
      <c r="E247" s="78"/>
      <c r="F247" s="60"/>
      <c r="G247" s="60"/>
      <c r="H247" s="60"/>
      <c r="I247" s="60"/>
      <c r="J247" s="59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1"/>
      <c r="AG247" s="62"/>
      <c r="AH247" s="63"/>
      <c r="AI247" s="63"/>
      <c r="AJ247" s="57"/>
      <c r="AK247" s="57"/>
      <c r="AL247" s="57"/>
      <c r="AM247" s="57"/>
      <c r="AN247" s="57"/>
      <c r="BB247" s="11"/>
      <c r="BC247" s="7"/>
      <c r="BD247" s="7"/>
      <c r="BE247" s="12"/>
    </row>
    <row r="248" spans="1:57">
      <c r="A248" s="54"/>
      <c r="B248" s="55"/>
      <c r="C248" s="78"/>
      <c r="D248" s="57"/>
      <c r="E248" s="78"/>
      <c r="F248" s="60"/>
      <c r="G248" s="60"/>
      <c r="H248" s="60"/>
      <c r="I248" s="60"/>
      <c r="J248" s="59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1"/>
      <c r="AG248" s="62"/>
      <c r="AH248" s="63"/>
      <c r="AI248" s="63"/>
      <c r="AJ248" s="57"/>
      <c r="AK248" s="57"/>
      <c r="AL248" s="57"/>
      <c r="AM248" s="57"/>
      <c r="AN248" s="57"/>
      <c r="BB248" s="11"/>
      <c r="BC248" s="7"/>
      <c r="BD248" s="7"/>
      <c r="BE248" s="7"/>
    </row>
    <row r="249" spans="1:57">
      <c r="A249" s="54"/>
      <c r="B249" s="55"/>
      <c r="C249" s="78"/>
      <c r="D249" s="57"/>
      <c r="E249" s="78"/>
      <c r="F249" s="60"/>
      <c r="G249" s="60"/>
      <c r="H249" s="60"/>
      <c r="I249" s="60"/>
      <c r="J249" s="59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1"/>
      <c r="AG249" s="62"/>
      <c r="AH249" s="63"/>
      <c r="AI249" s="63"/>
      <c r="AJ249" s="57"/>
      <c r="AK249" s="57"/>
      <c r="AL249" s="57"/>
      <c r="AM249" s="57"/>
      <c r="AN249" s="57"/>
      <c r="BB249" s="11"/>
      <c r="BC249" s="7"/>
      <c r="BD249" s="7"/>
      <c r="BE249" s="7"/>
    </row>
    <row r="250" spans="1:57">
      <c r="A250" s="54"/>
      <c r="B250" s="55"/>
      <c r="C250" s="78"/>
      <c r="D250" s="57"/>
      <c r="E250" s="78"/>
      <c r="F250" s="60"/>
      <c r="G250" s="60"/>
      <c r="H250" s="60"/>
      <c r="I250" s="60"/>
      <c r="J250" s="59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1"/>
      <c r="AG250" s="62"/>
      <c r="AH250" s="63"/>
      <c r="AI250" s="63"/>
      <c r="AJ250" s="57"/>
      <c r="AK250" s="57"/>
      <c r="AL250" s="57"/>
      <c r="AM250" s="57"/>
      <c r="AN250" s="57"/>
      <c r="BB250" s="11"/>
      <c r="BC250" s="7"/>
      <c r="BD250" s="7"/>
      <c r="BE250" s="7"/>
    </row>
    <row r="251" spans="1:57">
      <c r="A251" s="54"/>
      <c r="B251" s="55"/>
      <c r="C251" s="78"/>
      <c r="D251" s="57"/>
      <c r="E251" s="78"/>
      <c r="F251" s="60"/>
      <c r="G251" s="60"/>
      <c r="H251" s="60"/>
      <c r="I251" s="60"/>
      <c r="J251" s="59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1"/>
      <c r="AG251" s="62"/>
      <c r="AH251" s="63"/>
      <c r="AI251" s="63"/>
      <c r="AJ251" s="57"/>
      <c r="AK251" s="57"/>
      <c r="AL251" s="57"/>
      <c r="AM251" s="57"/>
      <c r="AN251" s="57"/>
      <c r="BB251" s="11"/>
      <c r="BC251" s="7"/>
      <c r="BD251" s="7"/>
      <c r="BE251" s="12"/>
    </row>
    <row r="252" spans="1:57">
      <c r="A252" s="54"/>
      <c r="B252" s="55"/>
      <c r="C252" s="78"/>
      <c r="D252" s="57"/>
      <c r="E252" s="78"/>
      <c r="F252" s="60"/>
      <c r="G252" s="60"/>
      <c r="H252" s="60"/>
      <c r="I252" s="60"/>
      <c r="J252" s="59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1"/>
      <c r="AG252" s="62"/>
      <c r="AH252" s="63"/>
      <c r="AI252" s="63"/>
      <c r="AJ252" s="57"/>
      <c r="AK252" s="57"/>
      <c r="AL252" s="57"/>
      <c r="AM252" s="57"/>
      <c r="AN252" s="57"/>
      <c r="BE252" s="7"/>
    </row>
    <row r="253" spans="1:57">
      <c r="A253" s="54"/>
      <c r="B253" s="55"/>
      <c r="C253" s="78"/>
      <c r="D253" s="57"/>
      <c r="E253" s="78"/>
      <c r="F253" s="60"/>
      <c r="G253" s="60"/>
      <c r="H253" s="60"/>
      <c r="I253" s="60"/>
      <c r="J253" s="59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1"/>
      <c r="AG253" s="62"/>
      <c r="AH253" s="63"/>
      <c r="AI253" s="63"/>
      <c r="AJ253" s="57"/>
      <c r="AK253" s="57"/>
      <c r="AL253" s="57"/>
      <c r="AM253" s="57"/>
      <c r="AN253" s="57"/>
      <c r="BE253" s="7"/>
    </row>
    <row r="254" spans="1:57">
      <c r="A254" s="54"/>
      <c r="B254" s="55"/>
      <c r="C254" s="78"/>
      <c r="D254" s="57"/>
      <c r="E254" s="78"/>
      <c r="F254" s="60"/>
      <c r="G254" s="60"/>
      <c r="H254" s="60"/>
      <c r="I254" s="60"/>
      <c r="J254" s="59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1"/>
      <c r="AG254" s="62"/>
      <c r="AH254" s="63"/>
      <c r="AI254" s="63"/>
      <c r="AJ254" s="57"/>
      <c r="AK254" s="57"/>
      <c r="AL254" s="57"/>
      <c r="AM254" s="57"/>
      <c r="AN254" s="57"/>
      <c r="BE254" s="7"/>
    </row>
    <row r="255" spans="1:57">
      <c r="A255" s="54"/>
      <c r="B255" s="55"/>
      <c r="C255" s="78"/>
      <c r="D255" s="57"/>
      <c r="E255" s="78"/>
      <c r="F255" s="60"/>
      <c r="G255" s="60"/>
      <c r="H255" s="60"/>
      <c r="I255" s="60"/>
      <c r="J255" s="59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1"/>
      <c r="AG255" s="62"/>
      <c r="AH255" s="63"/>
      <c r="AI255" s="63"/>
      <c r="AJ255" s="57"/>
      <c r="AK255" s="57"/>
      <c r="AL255" s="57"/>
      <c r="AM255" s="57"/>
      <c r="AN255" s="57"/>
      <c r="BE255" s="7"/>
    </row>
    <row r="256" spans="1:57">
      <c r="A256" s="54"/>
      <c r="B256" s="55"/>
      <c r="C256" s="78"/>
      <c r="D256" s="57"/>
      <c r="E256" s="78"/>
      <c r="F256" s="60"/>
      <c r="G256" s="60"/>
      <c r="H256" s="60"/>
      <c r="I256" s="60"/>
      <c r="J256" s="59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1"/>
      <c r="AG256" s="62"/>
      <c r="AH256" s="63"/>
      <c r="AI256" s="63"/>
      <c r="AJ256" s="57"/>
      <c r="AK256" s="57"/>
      <c r="AL256" s="57"/>
      <c r="AM256" s="57"/>
      <c r="AN256" s="57"/>
      <c r="BE256" s="12"/>
    </row>
    <row r="257" spans="1:57">
      <c r="A257" s="54"/>
      <c r="B257" s="55"/>
      <c r="C257" s="78"/>
      <c r="D257" s="57"/>
      <c r="E257" s="78"/>
      <c r="F257" s="60"/>
      <c r="G257" s="60"/>
      <c r="H257" s="60"/>
      <c r="I257" s="60"/>
      <c r="J257" s="59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1"/>
      <c r="AG257" s="62"/>
      <c r="AH257" s="63"/>
      <c r="AI257" s="63"/>
      <c r="AJ257" s="57"/>
      <c r="AK257" s="57"/>
      <c r="AL257" s="57"/>
      <c r="AM257" s="57"/>
      <c r="AN257" s="57"/>
      <c r="BE257" s="7"/>
    </row>
    <row r="258" spans="1:57">
      <c r="A258" s="54"/>
      <c r="B258" s="55"/>
      <c r="C258" s="78"/>
      <c r="D258" s="57"/>
      <c r="E258" s="78"/>
      <c r="F258" s="60"/>
      <c r="G258" s="60"/>
      <c r="H258" s="60"/>
      <c r="I258" s="60"/>
      <c r="J258" s="59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1"/>
      <c r="AG258" s="62"/>
      <c r="AH258" s="63"/>
      <c r="AI258" s="63"/>
      <c r="AJ258" s="57"/>
      <c r="AK258" s="57"/>
      <c r="AL258" s="57"/>
      <c r="AM258" s="57"/>
      <c r="AN258" s="57"/>
      <c r="BE258" s="7"/>
    </row>
    <row r="259" spans="1:57">
      <c r="A259" s="54"/>
      <c r="B259" s="55"/>
      <c r="C259" s="78"/>
      <c r="D259" s="57"/>
      <c r="E259" s="78"/>
      <c r="F259" s="60"/>
      <c r="G259" s="60"/>
      <c r="H259" s="60"/>
      <c r="I259" s="60"/>
      <c r="J259" s="59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1"/>
      <c r="AG259" s="62"/>
      <c r="AH259" s="63"/>
      <c r="AI259" s="63"/>
      <c r="AJ259" s="57"/>
      <c r="AK259" s="57"/>
      <c r="AL259" s="57"/>
      <c r="AM259" s="57"/>
      <c r="AN259" s="57"/>
      <c r="BE259" s="7"/>
    </row>
    <row r="260" spans="1:57">
      <c r="A260" s="54"/>
      <c r="B260" s="55"/>
      <c r="C260" s="78"/>
      <c r="D260" s="57"/>
      <c r="E260" s="78"/>
      <c r="F260" s="60"/>
      <c r="G260" s="60"/>
      <c r="H260" s="60"/>
      <c r="I260" s="60"/>
      <c r="J260" s="59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1"/>
      <c r="AG260" s="62"/>
      <c r="AH260" s="63"/>
      <c r="AI260" s="63"/>
      <c r="AJ260" s="57"/>
      <c r="AK260" s="57"/>
      <c r="AL260" s="57"/>
      <c r="AM260" s="57"/>
      <c r="AN260" s="57"/>
      <c r="BE260" s="7"/>
    </row>
    <row r="261" spans="1:57">
      <c r="A261" s="54"/>
      <c r="B261" s="55"/>
      <c r="C261" s="78"/>
      <c r="D261" s="57"/>
      <c r="E261" s="78"/>
      <c r="F261" s="60"/>
      <c r="G261" s="60"/>
      <c r="H261" s="60"/>
      <c r="I261" s="60"/>
      <c r="J261" s="59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1"/>
      <c r="AG261" s="62"/>
      <c r="AH261" s="63"/>
      <c r="AI261" s="63"/>
      <c r="AJ261" s="57"/>
      <c r="AK261" s="57"/>
      <c r="AL261" s="57"/>
      <c r="AM261" s="57"/>
      <c r="AN261" s="57"/>
      <c r="BE261" s="12"/>
    </row>
    <row r="262" spans="1:57">
      <c r="A262" s="54"/>
      <c r="B262" s="55"/>
      <c r="C262" s="78"/>
      <c r="D262" s="57"/>
      <c r="E262" s="78"/>
      <c r="F262" s="60"/>
      <c r="G262" s="60"/>
      <c r="H262" s="60"/>
      <c r="I262" s="60"/>
      <c r="J262" s="59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1"/>
      <c r="AG262" s="62"/>
      <c r="AH262" s="63"/>
      <c r="AI262" s="63"/>
      <c r="AJ262" s="57"/>
      <c r="AK262" s="57"/>
      <c r="AL262" s="57"/>
      <c r="AM262" s="57"/>
      <c r="AN262" s="57"/>
    </row>
    <row r="263" spans="1:57">
      <c r="A263" s="54"/>
      <c r="B263" s="55"/>
      <c r="C263" s="78"/>
      <c r="D263" s="57"/>
      <c r="E263" s="78"/>
      <c r="F263" s="60"/>
      <c r="G263" s="60"/>
      <c r="H263" s="60"/>
      <c r="I263" s="60"/>
      <c r="J263" s="59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1"/>
      <c r="AG263" s="62"/>
      <c r="AH263" s="63"/>
      <c r="AI263" s="63"/>
      <c r="AJ263" s="57"/>
      <c r="AK263" s="57"/>
      <c r="AL263" s="57"/>
      <c r="AM263" s="57"/>
      <c r="AN263" s="57"/>
    </row>
    <row r="264" spans="1:57">
      <c r="A264" s="54"/>
      <c r="B264" s="55"/>
      <c r="C264" s="78"/>
      <c r="D264" s="57"/>
      <c r="E264" s="78"/>
      <c r="F264" s="60"/>
      <c r="G264" s="60"/>
      <c r="H264" s="60"/>
      <c r="I264" s="60"/>
      <c r="J264" s="59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1"/>
      <c r="AG264" s="62"/>
      <c r="AH264" s="63"/>
      <c r="AI264" s="63"/>
      <c r="AJ264" s="57"/>
      <c r="AK264" s="57"/>
      <c r="AL264" s="57"/>
      <c r="AM264" s="57"/>
      <c r="AN264" s="57"/>
    </row>
    <row r="265" spans="1:57">
      <c r="A265" s="54"/>
      <c r="B265" s="55"/>
      <c r="C265" s="78"/>
      <c r="D265" s="57"/>
      <c r="E265" s="78"/>
      <c r="F265" s="60"/>
      <c r="G265" s="60"/>
      <c r="H265" s="60"/>
      <c r="I265" s="60"/>
      <c r="J265" s="59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1"/>
      <c r="AG265" s="62"/>
      <c r="AH265" s="63"/>
      <c r="AI265" s="63"/>
      <c r="AJ265" s="57"/>
      <c r="AK265" s="57"/>
      <c r="AL265" s="57"/>
      <c r="AM265" s="57"/>
      <c r="AN265" s="57"/>
    </row>
    <row r="266" spans="1:57">
      <c r="A266" s="54"/>
      <c r="B266" s="55"/>
      <c r="C266" s="78"/>
      <c r="D266" s="57"/>
      <c r="E266" s="78"/>
      <c r="F266" s="60"/>
      <c r="G266" s="60"/>
      <c r="H266" s="60"/>
      <c r="I266" s="60"/>
      <c r="J266" s="59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  <c r="AD266" s="60"/>
      <c r="AE266" s="60"/>
      <c r="AF266" s="61"/>
      <c r="AG266" s="62"/>
      <c r="AH266" s="63"/>
      <c r="AI266" s="63"/>
      <c r="AJ266" s="57"/>
      <c r="AK266" s="57"/>
      <c r="AL266" s="57"/>
      <c r="AM266" s="57"/>
      <c r="AN266" s="57"/>
    </row>
    <row r="267" spans="1:57">
      <c r="A267" s="54"/>
      <c r="B267" s="55"/>
      <c r="C267" s="78"/>
      <c r="D267" s="57"/>
      <c r="E267" s="78"/>
      <c r="F267" s="60"/>
      <c r="G267" s="60"/>
      <c r="H267" s="60"/>
      <c r="I267" s="60"/>
      <c r="J267" s="59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1"/>
      <c r="AG267" s="62"/>
      <c r="AH267" s="63"/>
      <c r="AI267" s="63"/>
      <c r="AJ267" s="57"/>
      <c r="AK267" s="57"/>
      <c r="AL267" s="57"/>
      <c r="AM267" s="57"/>
      <c r="AN267" s="57"/>
    </row>
    <row r="268" spans="1:57">
      <c r="A268" s="54"/>
      <c r="B268" s="55"/>
      <c r="C268" s="78"/>
      <c r="D268" s="57"/>
      <c r="E268" s="78"/>
      <c r="F268" s="60"/>
      <c r="G268" s="60"/>
      <c r="H268" s="60"/>
      <c r="I268" s="60"/>
      <c r="J268" s="59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1"/>
      <c r="AG268" s="62"/>
      <c r="AH268" s="63"/>
      <c r="AI268" s="63"/>
      <c r="AJ268" s="57"/>
      <c r="AK268" s="57"/>
      <c r="AL268" s="57"/>
      <c r="AM268" s="57"/>
      <c r="AN268" s="57"/>
    </row>
    <row r="269" spans="1:57">
      <c r="A269" s="54"/>
      <c r="B269" s="55"/>
      <c r="C269" s="78"/>
      <c r="D269" s="57"/>
      <c r="E269" s="78"/>
      <c r="F269" s="60"/>
      <c r="G269" s="60"/>
      <c r="H269" s="60"/>
      <c r="I269" s="60"/>
      <c r="J269" s="59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1"/>
      <c r="AG269" s="62"/>
      <c r="AH269" s="63"/>
      <c r="AI269" s="63"/>
      <c r="AJ269" s="57"/>
      <c r="AK269" s="57"/>
      <c r="AL269" s="57"/>
      <c r="AM269" s="57"/>
      <c r="AN269" s="57"/>
    </row>
  </sheetData>
  <sheetProtection algorithmName="SHA-512" hashValue="oPYgZ6fikLbX2vpPgjDQQ78kXGD5MNaO2dzCINVdSum+SV2cvzcMsVvH9yLeG+XWm+LCjwKK+gHvOog8gxq+nQ==" saltValue="Cq13lRfhSBUpfn8gLR/miA==" spinCount="100000" sheet="1" objects="1" scenarios="1"/>
  <dataConsolidate/>
  <mergeCells count="7">
    <mergeCell ref="AQ10:AR12"/>
    <mergeCell ref="AP2:AR2"/>
    <mergeCell ref="AQ3:AR4"/>
    <mergeCell ref="AO5:AO6"/>
    <mergeCell ref="AP5:AP6"/>
    <mergeCell ref="AQ5:AR6"/>
    <mergeCell ref="AQ7:AR9"/>
  </mergeCells>
  <conditionalFormatting sqref="AJ190:AN247 AL248:AN269 AH111:AH115 C93 B94:C96 B45:C92 B98:C130 J98:Q130 J95:Q96 AL161:AN189 J97 J131:J133 AF3:AH6 A2:C6 B7:C43 A7:A269 B134:C248 AE110:AG115 AE2:AE6 AE116:AH187 H2:H160 AJ3:AN3 R95:U133 I134:U160 H161:U269 F2:G2 G3 I2:I133 J2:U37 J39:U94 J38:M38 O38:U38 F4:G269 AE7:AH109 E134:E268 E3:E43 E98:E130 E45:E96 AE188:AG269 V2:AD269 AL4:AN159 AL160 AJ4:AK187 AN160">
    <cfRule type="expression" dxfId="119" priority="100">
      <formula>MOD(ROW(),2)=0</formula>
    </cfRule>
    <cfRule type="expression" dxfId="118" priority="101">
      <formula>MOD(COLUMN(),2)=0</formula>
    </cfRule>
  </conditionalFormatting>
  <conditionalFormatting sqref="AA2">
    <cfRule type="expression" dxfId="117" priority="98">
      <formula>MOD(ROW(),2)=0</formula>
    </cfRule>
    <cfRule type="expression" dxfId="116" priority="99">
      <formula>MOD(COLUMN(),2)=0</formula>
    </cfRule>
  </conditionalFormatting>
  <conditionalFormatting sqref="AO4">
    <cfRule type="expression" dxfId="115" priority="96">
      <formula>MOD(ROW(),2)=0</formula>
    </cfRule>
    <cfRule type="expression" dxfId="114" priority="97">
      <formula>MOD(COLUMN(),2)=0</formula>
    </cfRule>
  </conditionalFormatting>
  <conditionalFormatting sqref="AB2">
    <cfRule type="expression" dxfId="113" priority="94">
      <formula>MOD(ROW(),2)=0</formula>
    </cfRule>
    <cfRule type="expression" dxfId="112" priority="95">
      <formula>MOD(COLUMN(),2)=0</formula>
    </cfRule>
  </conditionalFormatting>
  <conditionalFormatting sqref="AB2">
    <cfRule type="expression" dxfId="111" priority="92">
      <formula>MOD(ROW(),2)=0</formula>
    </cfRule>
    <cfRule type="expression" dxfId="110" priority="93">
      <formula>MOD(COLUMN(),2)=0</formula>
    </cfRule>
  </conditionalFormatting>
  <conditionalFormatting sqref="AB2">
    <cfRule type="expression" dxfId="109" priority="90">
      <formula>MOD(ROW(),2)=0</formula>
    </cfRule>
    <cfRule type="expression" dxfId="108" priority="91">
      <formula>MOD(COLUMN(),2)=0</formula>
    </cfRule>
  </conditionalFormatting>
  <conditionalFormatting sqref="A1">
    <cfRule type="duplicateValues" dxfId="107" priority="89"/>
  </conditionalFormatting>
  <conditionalFormatting sqref="Z2">
    <cfRule type="expression" dxfId="106" priority="87">
      <formula>MOD(ROW(),2)=0</formula>
    </cfRule>
    <cfRule type="expression" dxfId="105" priority="88">
      <formula>MOD(COLUMN(),2)=0</formula>
    </cfRule>
  </conditionalFormatting>
  <conditionalFormatting sqref="AN2">
    <cfRule type="expression" dxfId="104" priority="85">
      <formula>MOD(ROW(),2)=0</formula>
    </cfRule>
    <cfRule type="expression" dxfId="103" priority="86">
      <formula>MOD(COLUMN(),2)=0</formula>
    </cfRule>
  </conditionalFormatting>
  <conditionalFormatting sqref="C270:C1048576 C1:C2">
    <cfRule type="duplicateValues" dxfId="102" priority="102"/>
  </conditionalFormatting>
  <conditionalFormatting sqref="B1:B2">
    <cfRule type="duplicateValues" dxfId="101" priority="103"/>
  </conditionalFormatting>
  <conditionalFormatting sqref="S2:U2">
    <cfRule type="expression" dxfId="100" priority="83">
      <formula>MOD(ROW(),2)=0</formula>
    </cfRule>
    <cfRule type="expression" dxfId="99" priority="84">
      <formula>MOD(COLUMN(),2)=0</formula>
    </cfRule>
  </conditionalFormatting>
  <conditionalFormatting sqref="E1">
    <cfRule type="duplicateValues" dxfId="98" priority="82"/>
  </conditionalFormatting>
  <conditionalFormatting sqref="E2">
    <cfRule type="expression" dxfId="97" priority="80">
      <formula>MOD(ROW(),2)=0</formula>
    </cfRule>
    <cfRule type="expression" dxfId="96" priority="81">
      <formula>MOD(COLUMN(),2)=0</formula>
    </cfRule>
  </conditionalFormatting>
  <conditionalFormatting sqref="AG2 AJ2:AM2">
    <cfRule type="expression" dxfId="95" priority="78">
      <formula>MOD(ROW(),2)=0</formula>
    </cfRule>
    <cfRule type="expression" dxfId="94" priority="79">
      <formula>MOD(COLUMN(),2)=0</formula>
    </cfRule>
  </conditionalFormatting>
  <conditionalFormatting sqref="AF2">
    <cfRule type="expression" dxfId="93" priority="76">
      <formula>MOD(ROW(),2)=0</formula>
    </cfRule>
    <cfRule type="expression" dxfId="92" priority="77">
      <formula>MOD(COLUMN(),2)=0</formula>
    </cfRule>
  </conditionalFormatting>
  <conditionalFormatting sqref="AJ188:AN189 B188:C189 E188:E189">
    <cfRule type="expression" dxfId="91" priority="74">
      <formula>MOD(ROW(),2)=0</formula>
    </cfRule>
    <cfRule type="expression" dxfId="90" priority="75">
      <formula>MOD(COLUMN(),2)=0</formula>
    </cfRule>
  </conditionalFormatting>
  <conditionalFormatting sqref="M237:M247 M249:M268 AJ248:AN248 B248:C248 E248">
    <cfRule type="expression" dxfId="89" priority="72">
      <formula>MOD(ROW(),2)=0</formula>
    </cfRule>
    <cfRule type="expression" dxfId="88" priority="73">
      <formula>MOD(COLUMN(),2)=0</formula>
    </cfRule>
  </conditionalFormatting>
  <conditionalFormatting sqref="B236">
    <cfRule type="duplicateValues" dxfId="87" priority="71"/>
  </conditionalFormatting>
  <conditionalFormatting sqref="B236">
    <cfRule type="duplicateValues" dxfId="86" priority="70"/>
  </conditionalFormatting>
  <conditionalFormatting sqref="B249:C269 E249:E269">
    <cfRule type="expression" dxfId="85" priority="66">
      <formula>MOD(ROW(),2)=0</formula>
    </cfRule>
    <cfRule type="expression" dxfId="84" priority="67">
      <formula>MOD(COLUMN(),2)=0</formula>
    </cfRule>
  </conditionalFormatting>
  <conditionalFormatting sqref="B249:B269">
    <cfRule type="duplicateValues" dxfId="83" priority="68"/>
  </conditionalFormatting>
  <conditionalFormatting sqref="C249:C269">
    <cfRule type="duplicateValues" dxfId="82" priority="69"/>
  </conditionalFormatting>
  <conditionalFormatting sqref="E249:E269">
    <cfRule type="duplicateValues" dxfId="81" priority="65"/>
  </conditionalFormatting>
  <conditionalFormatting sqref="AJ249:AN269 B249:C269 E249:E269">
    <cfRule type="expression" dxfId="80" priority="61">
      <formula>MOD(ROW(),2)=0</formula>
    </cfRule>
    <cfRule type="expression" dxfId="79" priority="62">
      <formula>MOD(COLUMN(),2)=0</formula>
    </cfRule>
  </conditionalFormatting>
  <conditionalFormatting sqref="B249:B269">
    <cfRule type="duplicateValues" dxfId="78" priority="63"/>
  </conditionalFormatting>
  <conditionalFormatting sqref="C249:C269">
    <cfRule type="duplicateValues" dxfId="77" priority="64"/>
  </conditionalFormatting>
  <conditionalFormatting sqref="E249:E269">
    <cfRule type="duplicateValues" dxfId="76" priority="60"/>
  </conditionalFormatting>
  <conditionalFormatting sqref="B169:B189 B155:B159 B161:B167">
    <cfRule type="duplicateValues" dxfId="75" priority="104"/>
  </conditionalFormatting>
  <conditionalFormatting sqref="C169:C189 C155:C159 C161:C167">
    <cfRule type="duplicateValues" dxfId="74" priority="105"/>
  </conditionalFormatting>
  <conditionalFormatting sqref="E169:E189 E60 E3:E43 E45:E58 E63:E96 E98:E130 E134:E167">
    <cfRule type="duplicateValues" dxfId="73" priority="106"/>
  </conditionalFormatting>
  <conditionalFormatting sqref="B169:B189">
    <cfRule type="duplicateValues" dxfId="72" priority="107"/>
  </conditionalFormatting>
  <conditionalFormatting sqref="C169:C189">
    <cfRule type="duplicateValues" dxfId="71" priority="108"/>
  </conditionalFormatting>
  <conditionalFormatting sqref="E169:E189 E155:E159 E161:E167">
    <cfRule type="duplicateValues" dxfId="70" priority="109"/>
  </conditionalFormatting>
  <conditionalFormatting sqref="B190:B248 B168">
    <cfRule type="duplicateValues" dxfId="69" priority="110"/>
  </conditionalFormatting>
  <conditionalFormatting sqref="C190:C248 C168">
    <cfRule type="duplicateValues" dxfId="68" priority="111"/>
  </conditionalFormatting>
  <conditionalFormatting sqref="E168 E190:E268">
    <cfRule type="duplicateValues" dxfId="67" priority="112"/>
  </conditionalFormatting>
  <conditionalFormatting sqref="AH190:AH247">
    <cfRule type="expression" dxfId="66" priority="58">
      <formula>MOD(ROW(),2)=0</formula>
    </cfRule>
    <cfRule type="expression" dxfId="65" priority="59">
      <formula>MOD(COLUMN(),2)=0</formula>
    </cfRule>
  </conditionalFormatting>
  <conditionalFormatting sqref="AH2">
    <cfRule type="expression" dxfId="64" priority="56">
      <formula>MOD(ROW(),2)=0</formula>
    </cfRule>
    <cfRule type="expression" dxfId="63" priority="57">
      <formula>MOD(COLUMN(),2)=0</formula>
    </cfRule>
  </conditionalFormatting>
  <conditionalFormatting sqref="AH188:AH189">
    <cfRule type="expression" dxfId="62" priority="54">
      <formula>MOD(ROW(),2)=0</formula>
    </cfRule>
    <cfRule type="expression" dxfId="61" priority="55">
      <formula>MOD(COLUMN(),2)=0</formula>
    </cfRule>
  </conditionalFormatting>
  <conditionalFormatting sqref="AH248">
    <cfRule type="expression" dxfId="60" priority="52">
      <formula>MOD(ROW(),2)=0</formula>
    </cfRule>
    <cfRule type="expression" dxfId="59" priority="53">
      <formula>MOD(COLUMN(),2)=0</formula>
    </cfRule>
  </conditionalFormatting>
  <conditionalFormatting sqref="AH249:AH269">
    <cfRule type="expression" dxfId="58" priority="50">
      <formula>MOD(ROW(),2)=0</formula>
    </cfRule>
    <cfRule type="expression" dxfId="57" priority="51">
      <formula>MOD(COLUMN(),2)=0</formula>
    </cfRule>
  </conditionalFormatting>
  <conditionalFormatting sqref="AH110">
    <cfRule type="expression" dxfId="56" priority="48">
      <formula>MOD(ROW(),2)=0</formula>
    </cfRule>
    <cfRule type="expression" dxfId="55" priority="49">
      <formula>MOD(COLUMN(),2)=0</formula>
    </cfRule>
  </conditionalFormatting>
  <conditionalFormatting sqref="Y2">
    <cfRule type="expression" dxfId="54" priority="46">
      <formula>MOD(ROW(),2)=0</formula>
    </cfRule>
    <cfRule type="expression" dxfId="53" priority="47">
      <formula>MOD(COLUMN(),2)=0</formula>
    </cfRule>
  </conditionalFormatting>
  <conditionalFormatting sqref="B270:B1048576 B1:B2">
    <cfRule type="duplicateValues" dxfId="52" priority="113"/>
  </conditionalFormatting>
  <conditionalFormatting sqref="E59 E61:E62">
    <cfRule type="duplicateValues" dxfId="51" priority="114"/>
  </conditionalFormatting>
  <conditionalFormatting sqref="B59:C59 B61:C62 E61:E62 E59">
    <cfRule type="duplicateValues" dxfId="50" priority="115"/>
  </conditionalFormatting>
  <conditionalFormatting sqref="C59 C61:C62">
    <cfRule type="duplicateValues" dxfId="49" priority="116"/>
  </conditionalFormatting>
  <conditionalFormatting sqref="B131:C131 J131:Q131 E131">
    <cfRule type="expression" dxfId="48" priority="41">
      <formula>MOD(ROW(),2)=0</formula>
    </cfRule>
    <cfRule type="expression" dxfId="47" priority="42">
      <formula>MOD(COLUMN(),2)=0</formula>
    </cfRule>
  </conditionalFormatting>
  <conditionalFormatting sqref="E131">
    <cfRule type="duplicateValues" dxfId="46" priority="43"/>
  </conditionalFormatting>
  <conditionalFormatting sqref="B131:C131 E131">
    <cfRule type="duplicateValues" dxfId="45" priority="44"/>
  </conditionalFormatting>
  <conditionalFormatting sqref="C131">
    <cfRule type="duplicateValues" dxfId="44" priority="45"/>
  </conditionalFormatting>
  <conditionalFormatting sqref="B132:C133 B97:C97 J97:Q97 J132:Q133 E97 E132:E133">
    <cfRule type="expression" dxfId="43" priority="38">
      <formula>MOD(ROW(),2)=0</formula>
    </cfRule>
    <cfRule type="expression" dxfId="42" priority="39">
      <formula>MOD(COLUMN(),2)=0</formula>
    </cfRule>
  </conditionalFormatting>
  <conditionalFormatting sqref="E97 E132:E133">
    <cfRule type="duplicateValues" dxfId="41" priority="40"/>
  </conditionalFormatting>
  <conditionalFormatting sqref="B93">
    <cfRule type="expression" dxfId="40" priority="35">
      <formula>MOD(ROW(),2)=0</formula>
    </cfRule>
    <cfRule type="expression" dxfId="39" priority="36">
      <formula>MOD(COLUMN(),2)=0</formula>
    </cfRule>
  </conditionalFormatting>
  <conditionalFormatting sqref="B93:B94">
    <cfRule type="duplicateValues" dxfId="38" priority="37"/>
  </conditionalFormatting>
  <conditionalFormatting sqref="B44:C44 E44:E46">
    <cfRule type="expression" dxfId="37" priority="30">
      <formula>MOD(ROW(),2)=0</formula>
    </cfRule>
    <cfRule type="expression" dxfId="36" priority="31">
      <formula>MOD(COLUMN(),2)=0</formula>
    </cfRule>
  </conditionalFormatting>
  <conditionalFormatting sqref="E44:E46">
    <cfRule type="duplicateValues" dxfId="35" priority="32"/>
  </conditionalFormatting>
  <conditionalFormatting sqref="B44:C44 E44:E46">
    <cfRule type="duplicateValues" dxfId="34" priority="33"/>
  </conditionalFormatting>
  <conditionalFormatting sqref="C44">
    <cfRule type="duplicateValues" dxfId="33" priority="34"/>
  </conditionalFormatting>
  <conditionalFormatting sqref="B160:C160 B60:C60 B95:C96 C93:C94 B45:C58 B63:C92 B98:C130 B3:C43 B134:C154 E134:E154 E3:E43 E98:E130 E45:E58 E63:E96 E60 E160">
    <cfRule type="duplicateValues" dxfId="32" priority="117"/>
  </conditionalFormatting>
  <conditionalFormatting sqref="C160 C60 C3:C43 C134:C154 C45:C58 C98:C130 C63:C96">
    <cfRule type="duplicateValues" dxfId="31" priority="118"/>
  </conditionalFormatting>
  <conditionalFormatting sqref="B97:C97 B132:C133 E132:E133 E97">
    <cfRule type="duplicateValues" dxfId="30" priority="119"/>
  </conditionalFormatting>
  <conditionalFormatting sqref="C97 C132:C133">
    <cfRule type="duplicateValues" dxfId="29" priority="120"/>
  </conditionalFormatting>
  <conditionalFormatting sqref="AI3:AI109 AI111:AI187">
    <cfRule type="expression" dxfId="28" priority="28">
      <formula>MOD(ROW(),2)=0</formula>
    </cfRule>
    <cfRule type="expression" dxfId="27" priority="29">
      <formula>MOD(COLUMN(),2)=0</formula>
    </cfRule>
  </conditionalFormatting>
  <conditionalFormatting sqref="AI190:AI247">
    <cfRule type="expression" dxfId="26" priority="26">
      <formula>MOD(ROW(),2)=0</formula>
    </cfRule>
    <cfRule type="expression" dxfId="25" priority="27">
      <formula>MOD(COLUMN(),2)=0</formula>
    </cfRule>
  </conditionalFormatting>
  <conditionalFormatting sqref="AI2">
    <cfRule type="expression" dxfId="24" priority="24">
      <formula>MOD(ROW(),2)=0</formula>
    </cfRule>
    <cfRule type="expression" dxfId="23" priority="25">
      <formula>MOD(COLUMN(),2)=0</formula>
    </cfRule>
  </conditionalFormatting>
  <conditionalFormatting sqref="AI188:AI189">
    <cfRule type="expression" dxfId="22" priority="22">
      <formula>MOD(ROW(),2)=0</formula>
    </cfRule>
    <cfRule type="expression" dxfId="21" priority="23">
      <formula>MOD(COLUMN(),2)=0</formula>
    </cfRule>
  </conditionalFormatting>
  <conditionalFormatting sqref="AI248">
    <cfRule type="expression" dxfId="20" priority="20">
      <formula>MOD(ROW(),2)=0</formula>
    </cfRule>
    <cfRule type="expression" dxfId="19" priority="21">
      <formula>MOD(COLUMN(),2)=0</formula>
    </cfRule>
  </conditionalFormatting>
  <conditionalFormatting sqref="AI249:AI269">
    <cfRule type="expression" dxfId="18" priority="18">
      <formula>MOD(ROW(),2)=0</formula>
    </cfRule>
    <cfRule type="expression" dxfId="17" priority="19">
      <formula>MOD(COLUMN(),2)=0</formula>
    </cfRule>
  </conditionalFormatting>
  <conditionalFormatting sqref="AI110">
    <cfRule type="expression" dxfId="16" priority="16">
      <formula>MOD(ROW(),2)=0</formula>
    </cfRule>
    <cfRule type="expression" dxfId="15" priority="17">
      <formula>MOD(COLUMN(),2)=0</formula>
    </cfRule>
  </conditionalFormatting>
  <conditionalFormatting sqref="F3:F162">
    <cfRule type="expression" dxfId="14" priority="14">
      <formula>MOD(ROW(),2)=0</formula>
    </cfRule>
    <cfRule type="expression" dxfId="13" priority="15">
      <formula>MOD(COLUMN(),2)=0</formula>
    </cfRule>
  </conditionalFormatting>
  <conditionalFormatting sqref="D190:D247 D3:D187">
    <cfRule type="expression" dxfId="12" priority="12">
      <formula>MOD(ROW(),2)=0</formula>
    </cfRule>
    <cfRule type="expression" dxfId="11" priority="13">
      <formula>MOD(COLUMN(),2)=0</formula>
    </cfRule>
  </conditionalFormatting>
  <conditionalFormatting sqref="D2">
    <cfRule type="expression" dxfId="10" priority="10">
      <formula>MOD(ROW(),2)=0</formula>
    </cfRule>
    <cfRule type="expression" dxfId="9" priority="11">
      <formula>MOD(COLUMN(),2)=0</formula>
    </cfRule>
  </conditionalFormatting>
  <conditionalFormatting sqref="D188:D189">
    <cfRule type="expression" dxfId="8" priority="8">
      <formula>MOD(ROW(),2)=0</formula>
    </cfRule>
    <cfRule type="expression" dxfId="7" priority="9">
      <formula>MOD(COLUMN(),2)=0</formula>
    </cfRule>
  </conditionalFormatting>
  <conditionalFormatting sqref="D248">
    <cfRule type="expression" dxfId="6" priority="6">
      <formula>MOD(ROW(),2)=0</formula>
    </cfRule>
    <cfRule type="expression" dxfId="5" priority="7">
      <formula>MOD(COLUMN(),2)=0</formula>
    </cfRule>
  </conditionalFormatting>
  <conditionalFormatting sqref="D249:D269">
    <cfRule type="expression" dxfId="4" priority="4">
      <formula>MOD(ROW(),2)=0</formula>
    </cfRule>
    <cfRule type="expression" dxfId="3" priority="5">
      <formula>MOD(COLUMN(),2)=0</formula>
    </cfRule>
  </conditionalFormatting>
  <conditionalFormatting sqref="AP3">
    <cfRule type="expression" dxfId="2" priority="1">
      <formula>MOD(ROW(),2)=0</formula>
    </cfRule>
    <cfRule type="expression" dxfId="1" priority="2">
      <formula>MOD(COLUMN(),2)=0</formula>
    </cfRule>
  </conditionalFormatting>
  <conditionalFormatting sqref="AP3">
    <cfRule type="duplicateValues" dxfId="0" priority="3"/>
  </conditionalFormatting>
  <pageMargins left="0.7" right="0.32" top="0.3" bottom="0.22" header="0.22" footer="0.17"/>
  <pageSetup paperSize="9" scale="66" fitToHeight="4" orientation="portrait" r:id="rId1"/>
  <headerFooter>
    <oddFooter>&amp;L&amp;P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r:id="rId5">
            <anchor moveWithCells="1">
              <from>
                <xdr:col>15268</xdr:col>
                <xdr:colOff>752475</xdr:colOff>
                <xdr:row>113</xdr:row>
                <xdr:rowOff>0</xdr:rowOff>
              </from>
              <to>
                <xdr:col>15269</xdr:col>
                <xdr:colOff>219075</xdr:colOff>
                <xdr:row>113</xdr:row>
                <xdr:rowOff>228600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5" r:id="rId6" name="Control 1">
          <controlPr defaultSize="0" r:id="rId7">
            <anchor moveWithCells="1">
              <from>
                <xdr:col>15268</xdr:col>
                <xdr:colOff>752475</xdr:colOff>
                <xdr:row>113</xdr:row>
                <xdr:rowOff>0</xdr:rowOff>
              </from>
              <to>
                <xdr:col>15269</xdr:col>
                <xdr:colOff>219075</xdr:colOff>
                <xdr:row>113</xdr:row>
                <xdr:rowOff>228600</xdr:rowOff>
              </to>
            </anchor>
          </controlPr>
        </control>
      </mc:Choice>
      <mc:Fallback>
        <control shapeId="1025" r:id="rId6" name="Control 1"/>
      </mc:Fallback>
    </mc:AlternateContent>
    <mc:AlternateContent xmlns:mc="http://schemas.openxmlformats.org/markup-compatibility/2006">
      <mc:Choice Requires="x14">
        <control shapeId="1027" r:id="rId8" name="Button 3">
          <controlPr defaultSize="0" print="0" autoFill="0" autoPict="0" macro="[1]!Radif_Sort_ICDL">
            <anchor moveWithCells="1" sizeWithCells="1">
              <from>
                <xdr:col>19</xdr:col>
                <xdr:colOff>133350</xdr:colOff>
                <xdr:row>0</xdr:row>
                <xdr:rowOff>19050</xdr:rowOff>
              </from>
              <to>
                <xdr:col>22</xdr:col>
                <xdr:colOff>123825</xdr:colOff>
                <xdr:row>0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8" r:id="rId9" name="Button 4">
          <controlPr defaultSize="0" print="0" autoFill="0" autoPict="0" macro="[1]!Family_Sort_ICDL">
            <anchor moveWithCells="1" sizeWithCells="1">
              <from>
                <xdr:col>16</xdr:col>
                <xdr:colOff>38100</xdr:colOff>
                <xdr:row>0</xdr:row>
                <xdr:rowOff>57150</xdr:rowOff>
              </from>
              <to>
                <xdr:col>18</xdr:col>
                <xdr:colOff>152400</xdr:colOff>
                <xdr:row>0</xdr:row>
                <xdr:rowOff>333375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1403_11_KG_ICDL</vt:lpstr>
      <vt:lpstr>'1403_11_KG_ICDL'!Print_Area</vt:lpstr>
      <vt:lpstr>'1403_11_KG_ICDL'!Print_Titles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A_mini</dc:creator>
  <cp:lastModifiedBy>A_mini</cp:lastModifiedBy>
  <dcterms:created xsi:type="dcterms:W3CDTF">2025-06-13T18:13:16Z</dcterms:created>
  <dcterms:modified xsi:type="dcterms:W3CDTF">2025-06-13T18:23:37Z</dcterms:modified>
</cp:coreProperties>
</file>