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esktop\"/>
    </mc:Choice>
  </mc:AlternateContent>
  <workbookProtection workbookAlgorithmName="SHA-512" workbookHashValue="bG+rVPvO6tGrIa5tv8KAreXivoEYVX2LzSEJmW81qyNUNPy5Jxkypv8VSyeRZ+AhapdBxD13lUVqC5io475P3A==" workbookSaltValue="JGhpLNG0cMcAeQoRaILSBw==" workbookSpinCount="100000" lockStructure="1"/>
  <bookViews>
    <workbookView xWindow="0" yWindow="0" windowWidth="20490" windowHeight="7620"/>
  </bookViews>
  <sheets>
    <sheet name="1403_07_ST_4_STG" sheetId="1" r:id="rId1"/>
  </sheets>
  <definedNames>
    <definedName name="_xlnm._FilterDatabase" localSheetId="0" hidden="1">'1403_07_ST_4_STG'!$A$2:$AW$55</definedName>
    <definedName name="_xlnm.Print_Area" localSheetId="0">'1403_07_ST_4_STG'!$A$1:$Z$44</definedName>
    <definedName name="_xlnm.Print_Titles" localSheetId="0">'1403_07_ST_4_STG'!$1:$2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5" i="1" l="1"/>
  <c r="AE55" i="1"/>
  <c r="AF54" i="1"/>
  <c r="AE54" i="1"/>
  <c r="AF53" i="1"/>
  <c r="AE53" i="1"/>
  <c r="AF52" i="1"/>
  <c r="AE52" i="1"/>
  <c r="AF51" i="1"/>
  <c r="AE51" i="1"/>
  <c r="AF50" i="1"/>
  <c r="AE50" i="1"/>
  <c r="AF49" i="1"/>
  <c r="AE49" i="1"/>
  <c r="AF48" i="1"/>
  <c r="AE48" i="1"/>
  <c r="AF47" i="1"/>
  <c r="AE47" i="1"/>
  <c r="V46" i="1"/>
  <c r="U46" i="1"/>
  <c r="T46" i="1"/>
  <c r="AE46" i="1" s="1"/>
  <c r="S46" i="1"/>
  <c r="R46" i="1"/>
  <c r="Q46" i="1"/>
  <c r="P46" i="1"/>
  <c r="O46" i="1"/>
  <c r="N46" i="1"/>
  <c r="M46" i="1"/>
  <c r="L46" i="1"/>
  <c r="K46" i="1"/>
  <c r="J46" i="1"/>
  <c r="I46" i="1"/>
  <c r="H46" i="1"/>
  <c r="AF46" i="1" s="1"/>
  <c r="G46" i="1"/>
  <c r="F46" i="1"/>
  <c r="E46" i="1"/>
  <c r="AF45" i="1"/>
  <c r="AE45" i="1"/>
  <c r="AF44" i="1"/>
  <c r="AE44" i="1"/>
  <c r="AF43" i="1"/>
  <c r="AE43" i="1"/>
  <c r="AF42" i="1"/>
  <c r="AE42" i="1"/>
  <c r="AF41" i="1"/>
  <c r="AE41" i="1"/>
  <c r="AE40" i="1"/>
  <c r="AQ39" i="1"/>
  <c r="AF39" i="1"/>
  <c r="AE39" i="1"/>
  <c r="AQ38" i="1"/>
  <c r="AE38" i="1"/>
  <c r="AO37" i="1"/>
  <c r="AO46" i="1" s="1"/>
  <c r="AQ36" i="1"/>
  <c r="AQ34" i="1"/>
  <c r="AF34" i="1"/>
  <c r="AE34" i="1"/>
  <c r="AQ33" i="1"/>
  <c r="AF33" i="1"/>
  <c r="AE33" i="1"/>
  <c r="AF32" i="1"/>
  <c r="AE32" i="1"/>
  <c r="AQ31" i="1"/>
  <c r="AF31" i="1"/>
  <c r="AE31" i="1"/>
  <c r="AQ30" i="1"/>
  <c r="AF30" i="1"/>
  <c r="AE30" i="1"/>
  <c r="AQ29" i="1"/>
  <c r="AF29" i="1"/>
  <c r="AE29" i="1"/>
  <c r="AQ28" i="1"/>
  <c r="AF28" i="1"/>
  <c r="AE28" i="1"/>
  <c r="AQ27" i="1"/>
  <c r="AF27" i="1"/>
  <c r="AE27" i="1"/>
  <c r="AQ26" i="1"/>
  <c r="AF26" i="1"/>
  <c r="AE26" i="1"/>
  <c r="AQ25" i="1"/>
  <c r="AF25" i="1"/>
  <c r="AE25" i="1"/>
  <c r="AQ24" i="1"/>
  <c r="AF24" i="1"/>
  <c r="AE24" i="1"/>
  <c r="AF23" i="1"/>
  <c r="AE23" i="1"/>
  <c r="AF22" i="1"/>
  <c r="AE22" i="1"/>
  <c r="AQ21" i="1"/>
  <c r="AF21" i="1"/>
  <c r="AE21" i="1"/>
  <c r="AQ20" i="1"/>
  <c r="AF20" i="1"/>
  <c r="AE20" i="1"/>
  <c r="AQ19" i="1"/>
  <c r="AF19" i="1"/>
  <c r="AE19" i="1"/>
  <c r="AQ18" i="1"/>
  <c r="AF18" i="1"/>
  <c r="AE18" i="1"/>
  <c r="AQ17" i="1"/>
  <c r="AF17" i="1"/>
  <c r="AE17" i="1"/>
  <c r="AQ16" i="1"/>
  <c r="AF16" i="1"/>
  <c r="AE16" i="1"/>
  <c r="AQ15" i="1"/>
  <c r="AF15" i="1"/>
  <c r="AE15" i="1"/>
  <c r="AU14" i="1"/>
  <c r="AQ14" i="1"/>
  <c r="AF14" i="1"/>
  <c r="AE14" i="1"/>
  <c r="AU13" i="1"/>
  <c r="AQ13" i="1"/>
  <c r="AF13" i="1"/>
  <c r="AE13" i="1"/>
  <c r="AU12" i="1"/>
  <c r="AE12" i="1"/>
  <c r="AQ11" i="1"/>
  <c r="AF11" i="1"/>
  <c r="AE11" i="1"/>
  <c r="AQ10" i="1"/>
  <c r="AF10" i="1"/>
  <c r="AE10" i="1"/>
  <c r="AQ9" i="1"/>
  <c r="AF9" i="1"/>
  <c r="AE9" i="1"/>
  <c r="AU8" i="1"/>
  <c r="AU10" i="1" s="1"/>
  <c r="AQ8" i="1"/>
  <c r="AF8" i="1"/>
  <c r="AE8" i="1"/>
  <c r="AU7" i="1"/>
  <c r="AU9" i="1" s="1"/>
  <c r="AQ7" i="1"/>
  <c r="AF7" i="1"/>
  <c r="AE7" i="1"/>
  <c r="AQ6" i="1"/>
  <c r="AF6" i="1"/>
  <c r="AE6" i="1"/>
  <c r="AQ5" i="1"/>
  <c r="AF5" i="1"/>
  <c r="AE5" i="1"/>
  <c r="AU4" i="1"/>
  <c r="AQ4" i="1"/>
  <c r="AF4" i="1"/>
  <c r="AE4" i="1"/>
  <c r="AQ3" i="1"/>
  <c r="AF3" i="1"/>
  <c r="AE3" i="1"/>
  <c r="AU15" i="1" l="1"/>
  <c r="AU5" i="1" s="1"/>
</calcChain>
</file>

<file path=xl/sharedStrings.xml><?xml version="1.0" encoding="utf-8"?>
<sst xmlns="http://schemas.openxmlformats.org/spreadsheetml/2006/main" count="733" uniqueCount="174">
  <si>
    <t xml:space="preserve">ليست  دانشجویان دانشگاه  زند   </t>
  </si>
  <si>
    <t>"---درس آمار ---"</t>
  </si>
  <si>
    <t xml:space="preserve">  روز _یکشنبه_(08:00)   مقطع کارشناسي پاییز 1403</t>
  </si>
  <si>
    <t>رديف</t>
  </si>
  <si>
    <t>شماره دانشجو</t>
  </si>
  <si>
    <t>نام خانوادگی</t>
  </si>
  <si>
    <t>ثبت در پرونده</t>
  </si>
  <si>
    <t>T1_Zes</t>
  </si>
  <si>
    <t>T1_Paper</t>
  </si>
  <si>
    <t>Sign</t>
  </si>
  <si>
    <t>T_2</t>
  </si>
  <si>
    <t>T3</t>
  </si>
  <si>
    <t>T4</t>
  </si>
  <si>
    <t>T5-030722</t>
  </si>
  <si>
    <t>1403-07-01</t>
  </si>
  <si>
    <t>1403-07-08</t>
  </si>
  <si>
    <t>1403-07-15</t>
  </si>
  <si>
    <t>1403-07-22</t>
  </si>
  <si>
    <t>1403-07-29</t>
  </si>
  <si>
    <t>1403-08-06</t>
  </si>
  <si>
    <t>t5</t>
  </si>
  <si>
    <t>1403-08-13</t>
  </si>
  <si>
    <t>t6</t>
  </si>
  <si>
    <t>1403-08-20</t>
  </si>
  <si>
    <t>1403-08-27</t>
  </si>
  <si>
    <t>1403-09-04</t>
  </si>
  <si>
    <t>1403-09-11</t>
  </si>
  <si>
    <t>1403-09-18</t>
  </si>
  <si>
    <t>تکلیف 22آذر</t>
  </si>
  <si>
    <t>1403-09-25</t>
  </si>
  <si>
    <t>bmi</t>
  </si>
  <si>
    <t>1403-10-02</t>
  </si>
  <si>
    <t>Word</t>
  </si>
  <si>
    <t>تاریخ پروژه</t>
  </si>
  <si>
    <t>حضور فعال=2</t>
  </si>
  <si>
    <t>تکلیف=2</t>
  </si>
  <si>
    <t>Proj=10</t>
  </si>
  <si>
    <t>MT=2</t>
  </si>
  <si>
    <t>PT=4</t>
  </si>
  <si>
    <t>Final</t>
  </si>
  <si>
    <t>درج در پرونده</t>
  </si>
  <si>
    <t xml:space="preserve">جزئیات نمره  کارگاه آمار 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</si>
  <si>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</si>
  <si>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 xml:space="preserve">آریایی ابتهاج  احسان </t>
  </si>
  <si>
    <t>ok</t>
  </si>
  <si>
    <t>ok-</t>
  </si>
  <si>
    <t>1</t>
  </si>
  <si>
    <t>8</t>
  </si>
  <si>
    <t>15</t>
  </si>
  <si>
    <t>22</t>
  </si>
  <si>
    <t>29</t>
  </si>
  <si>
    <t>6</t>
  </si>
  <si>
    <t>95+</t>
  </si>
  <si>
    <t>13</t>
  </si>
  <si>
    <t>27</t>
  </si>
  <si>
    <t>11</t>
  </si>
  <si>
    <t>18</t>
  </si>
  <si>
    <t>+</t>
  </si>
  <si>
    <t>2</t>
  </si>
  <si>
    <t>کنکور</t>
  </si>
  <si>
    <t>لطفا شماره دانشجويي در کادر روبرو وارد کنيد</t>
  </si>
  <si>
    <t>جمله N/A#  يعني شماره دانشجويي
 غلط وارد کرده ايد</t>
  </si>
  <si>
    <t xml:space="preserve">بازوبندی  محدثه </t>
  </si>
  <si>
    <t>ok+</t>
  </si>
  <si>
    <t>4</t>
  </si>
  <si>
    <t>25</t>
  </si>
  <si>
    <t>اعتماد بنفس</t>
  </si>
  <si>
    <t>نام و نام خانوادگي</t>
  </si>
  <si>
    <t xml:space="preserve">بهرامی  رویا </t>
  </si>
  <si>
    <t>4+</t>
  </si>
  <si>
    <t>11+</t>
  </si>
  <si>
    <t>پیام رسان داخلی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</si>
  <si>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 با امتحان نهایی = جمعا از 20 نمره</t>
    </r>
  </si>
  <si>
    <t>نمره نهايي هنگام درج در سامانه دانشگاه حداکثر نيم نمره بسمت بالا گرد ميشود</t>
  </si>
  <si>
    <t xml:space="preserve">جعفری  محمدعلی </t>
  </si>
  <si>
    <t>n</t>
  </si>
  <si>
    <t>ثروت و درآمد</t>
  </si>
  <si>
    <t xml:space="preserve">جهانگیری اردکپان  اورانوس </t>
  </si>
  <si>
    <t>95+-</t>
  </si>
  <si>
    <t>-</t>
  </si>
  <si>
    <t>تصادفات</t>
  </si>
  <si>
    <t>غ</t>
  </si>
  <si>
    <t xml:space="preserve">نمره امتحان کتبي ميانترم از 20 نمره </t>
  </si>
  <si>
    <t>نمره نهايي  =  تکليف 2 نمره  +  فعاليت سرکلاس 2 + اثر ميانترم 2 +پروژه SPSS ده نمره +اثر پايانترم 4= جمعا 20</t>
  </si>
  <si>
    <t xml:space="preserve">حاجی پور  حمیدرضا </t>
  </si>
  <si>
    <t>nok-</t>
  </si>
  <si>
    <t>ورزش</t>
  </si>
  <si>
    <t xml:space="preserve">نمره امتحان کتبي پايانترم از  20  نمره </t>
  </si>
  <si>
    <t xml:space="preserve">حسین ابادی  ندا </t>
  </si>
  <si>
    <t>100+</t>
  </si>
  <si>
    <t>قد و وزن</t>
  </si>
  <si>
    <t>اثر میانترم از  2 نمره = میانترم تقسیم به 10</t>
  </si>
  <si>
    <t xml:space="preserve">حسین ابادی  نگین </t>
  </si>
  <si>
    <t>98+</t>
  </si>
  <si>
    <t>13+</t>
  </si>
  <si>
    <t>آسیب اجتماعی</t>
  </si>
  <si>
    <t>اثر پایانترم از 4 نمره=  پایانترم تقسیم به 5</t>
  </si>
  <si>
    <t>کلمه VALUE#  یعنی در يک امتحان شرکت نکرديد</t>
  </si>
  <si>
    <t xml:space="preserve">حمزوی دورودزنی  هانیه </t>
  </si>
  <si>
    <t>2ok</t>
  </si>
  <si>
    <t>45+</t>
  </si>
  <si>
    <t>استرس</t>
  </si>
  <si>
    <t xml:space="preserve">خوشبخت  فاطمه </t>
  </si>
  <si>
    <t>سنجش کارکنان</t>
  </si>
  <si>
    <t>اثر حضور فعال سرکلاس از 2 نمره</t>
  </si>
  <si>
    <t xml:space="preserve">رحیمی  فاطمه </t>
  </si>
  <si>
    <t>25-</t>
  </si>
  <si>
    <t>طلاق</t>
  </si>
  <si>
    <t>اثر حل تکاليف  از  2 نمره</t>
  </si>
  <si>
    <t xml:space="preserve">رخساری  ریحانه </t>
  </si>
  <si>
    <t>Ex+ok</t>
  </si>
  <si>
    <t>رفتار والدین بر فرزند</t>
  </si>
  <si>
    <t>اثر پروژه اس پی اس اس از 10 نمره</t>
  </si>
  <si>
    <t xml:space="preserve">رستمی  ایدا </t>
  </si>
  <si>
    <t>OK</t>
  </si>
  <si>
    <t>20+</t>
  </si>
  <si>
    <t>25+</t>
  </si>
  <si>
    <t>جمع اثرها درس آمار</t>
  </si>
  <si>
    <t xml:space="preserve">روح پرور  علی </t>
  </si>
  <si>
    <t>sign</t>
  </si>
  <si>
    <t>ok-Ex</t>
  </si>
  <si>
    <t>موسیقی</t>
  </si>
  <si>
    <t xml:space="preserve">روستائی  طناز </t>
  </si>
  <si>
    <t>مهاجرت</t>
  </si>
  <si>
    <t xml:space="preserve">رئیسی راد  الهه </t>
  </si>
  <si>
    <t>ex</t>
  </si>
  <si>
    <t>85+</t>
  </si>
  <si>
    <t>استرس (کبد چرب)</t>
  </si>
  <si>
    <t xml:space="preserve">زارع  الناز </t>
  </si>
  <si>
    <t>Ex+</t>
  </si>
  <si>
    <t>اضظراب</t>
  </si>
  <si>
    <t xml:space="preserve">زیانی  ایناز </t>
  </si>
  <si>
    <t>ازدواج</t>
  </si>
  <si>
    <t xml:space="preserve">سجادیان  صبا </t>
  </si>
  <si>
    <t>بیماری مزمن</t>
  </si>
  <si>
    <t xml:space="preserve">طالبی  محمدرضا </t>
  </si>
  <si>
    <t/>
  </si>
  <si>
    <t>13-</t>
  </si>
  <si>
    <t>عباسی زینب</t>
  </si>
  <si>
    <t xml:space="preserve">عباسی  معصومه </t>
  </si>
  <si>
    <t>ok++</t>
  </si>
  <si>
    <t xml:space="preserve">عبدی  مبینا </t>
  </si>
  <si>
    <t>دیابت بی مزه</t>
  </si>
  <si>
    <t xml:space="preserve">عسگری پردنجانی  نگار </t>
  </si>
  <si>
    <t>دخانیات</t>
  </si>
  <si>
    <t>میان ترم بیمار</t>
  </si>
  <si>
    <t xml:space="preserve">فهندژسعدی  سارا </t>
  </si>
  <si>
    <t>ایمنی</t>
  </si>
  <si>
    <t xml:space="preserve">کریمی  زهرا </t>
  </si>
  <si>
    <t xml:space="preserve">کمالی  صبا </t>
  </si>
  <si>
    <t>مواد مخدر</t>
  </si>
  <si>
    <t xml:space="preserve">محمدجانی  معصومه </t>
  </si>
  <si>
    <t>15-</t>
  </si>
  <si>
    <t>میگرن</t>
  </si>
  <si>
    <t xml:space="preserve">منصوری  سارا </t>
  </si>
  <si>
    <t>3ok</t>
  </si>
  <si>
    <t>کنترل خشم</t>
  </si>
  <si>
    <t xml:space="preserve">مویدی  شیما </t>
  </si>
  <si>
    <t>90+</t>
  </si>
  <si>
    <t xml:space="preserve">ناصری  محدثه </t>
  </si>
  <si>
    <t>تربیت کودک</t>
  </si>
  <si>
    <t>معدلی ثنا</t>
  </si>
  <si>
    <t>تکالیف بعدی در زس</t>
  </si>
  <si>
    <t>دارابی سحر</t>
  </si>
  <si>
    <t>11-</t>
  </si>
  <si>
    <t xml:space="preserve">جاماندگام از 8 </t>
  </si>
  <si>
    <t xml:space="preserve">بنیانی  هانیه </t>
  </si>
  <si>
    <t xml:space="preserve">جمشیدی  امیتیس </t>
  </si>
  <si>
    <t xml:space="preserve">دهقانی سیاهکی  یگانه </t>
  </si>
  <si>
    <t xml:space="preserve">عبدلی  فاطمه </t>
  </si>
  <si>
    <t>سرطان سینه</t>
  </si>
  <si>
    <t xml:space="preserve">کشاورزمویدی  فاطمه </t>
  </si>
  <si>
    <t xml:space="preserve">کیان پورمحمودابادی  فاطمه </t>
  </si>
  <si>
    <t>طاهری  زهرا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</si>
</sst>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[$-3000401]0"/>
  </numFmts>
  <fonts count="35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theme="1"/>
      <name val="B Koodak"/>
      <charset val="178"/>
    </font>
    <font>
      <sz val="16"/>
      <color theme="1"/>
      <name val="B Traffic"/>
      <charset val="178"/>
    </font>
    <font>
      <b/>
      <sz val="9"/>
      <color theme="1"/>
      <name val="B Koodak"/>
      <charset val="178"/>
    </font>
    <font>
      <sz val="11"/>
      <color theme="1"/>
      <name val="B Yagut"/>
      <charset val="178"/>
    </font>
    <font>
      <sz val="9"/>
      <color rgb="FF000000"/>
      <name val="B Yagut"/>
      <charset val="178"/>
    </font>
    <font>
      <b/>
      <sz val="16"/>
      <color rgb="FF000000"/>
      <name val="Arial"/>
      <family val="2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b/>
      <sz val="1"/>
      <color indexed="8"/>
      <name val="Arial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b/>
      <sz val="1"/>
      <color indexed="8"/>
      <name val="B Davat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8" fillId="0" borderId="0"/>
  </cellStyleXfs>
  <cellXfs count="77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Protection="1"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2" fontId="10" fillId="0" borderId="11" xfId="5" applyNumberFormat="1" applyFont="1" applyFill="1" applyBorder="1" applyAlignment="1" applyProtection="1">
      <alignment horizontal="center" vertical="center"/>
      <protection hidden="1"/>
    </xf>
    <xf numFmtId="0" fontId="11" fillId="0" borderId="8" xfId="2" applyFont="1" applyFill="1" applyBorder="1" applyAlignment="1" applyProtection="1">
      <alignment horizontal="right" vertical="center" wrapText="1"/>
      <protection hidden="1"/>
    </xf>
    <xf numFmtId="0" fontId="15" fillId="0" borderId="11" xfId="3" applyFont="1" applyFill="1" applyBorder="1" applyAlignment="1" applyProtection="1">
      <alignment horizontal="center" vertical="center" wrapText="1"/>
      <protection hidden="1"/>
    </xf>
    <xf numFmtId="2" fontId="16" fillId="0" borderId="8" xfId="2" applyNumberFormat="1" applyFont="1" applyFill="1" applyBorder="1" applyAlignment="1" applyProtection="1">
      <alignment vertical="center" wrapText="1"/>
      <protection hidden="1"/>
    </xf>
    <xf numFmtId="2" fontId="16" fillId="2" borderId="8" xfId="2" applyNumberFormat="1" applyFont="1" applyFill="1" applyBorder="1" applyAlignment="1" applyProtection="1">
      <alignment vertical="center" wrapText="1"/>
      <protection hidden="1"/>
    </xf>
    <xf numFmtId="165" fontId="18" fillId="0" borderId="8" xfId="2" applyNumberFormat="1" applyFont="1" applyFill="1" applyBorder="1" applyAlignment="1" applyProtection="1">
      <alignment vertical="center" wrapText="1"/>
      <protection hidden="1"/>
    </xf>
    <xf numFmtId="0" fontId="18" fillId="0" borderId="12" xfId="2" applyFont="1" applyFill="1" applyBorder="1" applyAlignment="1" applyProtection="1">
      <alignment vertical="center" wrapText="1"/>
      <protection hidden="1"/>
    </xf>
    <xf numFmtId="165" fontId="18" fillId="0" borderId="13" xfId="2" applyNumberFormat="1" applyFont="1" applyFill="1" applyBorder="1" applyAlignment="1" applyProtection="1">
      <alignment vertical="center" wrapText="1"/>
      <protection hidden="1"/>
    </xf>
    <xf numFmtId="0" fontId="18" fillId="0" borderId="14" xfId="2" applyFont="1" applyFill="1" applyBorder="1" applyAlignment="1" applyProtection="1">
      <alignment vertical="center" wrapText="1"/>
      <protection hidden="1"/>
    </xf>
    <xf numFmtId="49" fontId="19" fillId="0" borderId="15" xfId="2" applyNumberFormat="1" applyFont="1" applyFill="1" applyBorder="1" applyAlignment="1" applyProtection="1">
      <alignment horizontal="center" vertical="center" wrapText="1"/>
      <protection hidden="1"/>
    </xf>
    <xf numFmtId="2" fontId="16" fillId="3" borderId="16" xfId="2" applyNumberFormat="1" applyFont="1" applyFill="1" applyBorder="1" applyAlignment="1" applyProtection="1">
      <alignment vertical="center" wrapText="1"/>
      <protection hidden="1"/>
    </xf>
    <xf numFmtId="165" fontId="18" fillId="0" borderId="16" xfId="2" applyNumberFormat="1" applyFont="1" applyFill="1" applyBorder="1" applyAlignment="1" applyProtection="1">
      <alignment vertical="center" wrapText="1"/>
      <protection hidden="1"/>
    </xf>
    <xf numFmtId="0" fontId="18" fillId="0" borderId="17" xfId="2" applyFont="1" applyFill="1" applyBorder="1" applyAlignment="1" applyProtection="1">
      <alignment vertical="center" wrapText="1"/>
      <protection hidden="1"/>
    </xf>
    <xf numFmtId="0" fontId="2" fillId="4" borderId="0" xfId="3" applyFill="1" applyProtection="1">
      <protection hidden="1"/>
    </xf>
    <xf numFmtId="0" fontId="21" fillId="0" borderId="1" xfId="2" applyFont="1" applyFill="1" applyBorder="1" applyAlignment="1" applyProtection="1">
      <alignment vertical="center"/>
      <protection hidden="1"/>
    </xf>
    <xf numFmtId="0" fontId="22" fillId="0" borderId="2" xfId="2" applyFont="1" applyFill="1" applyBorder="1" applyAlignment="1" applyProtection="1">
      <alignment vertical="center"/>
      <protection hidden="1"/>
    </xf>
    <xf numFmtId="0" fontId="21" fillId="0" borderId="2" xfId="2" applyFont="1" applyFill="1" applyBorder="1" applyAlignment="1" applyProtection="1">
      <alignment horizontal="center" vertical="center"/>
      <protection hidden="1"/>
    </xf>
    <xf numFmtId="0" fontId="23" fillId="0" borderId="1" xfId="2" applyFont="1" applyFill="1" applyBorder="1" applyAlignment="1" applyProtection="1">
      <alignment vertical="center"/>
      <protection hidden="1"/>
    </xf>
    <xf numFmtId="49" fontId="24" fillId="0" borderId="2" xfId="2" applyNumberFormat="1" applyFont="1" applyFill="1" applyBorder="1" applyAlignment="1" applyProtection="1">
      <alignment vertical="center"/>
      <protection hidden="1"/>
    </xf>
    <xf numFmtId="49" fontId="25" fillId="0" borderId="2" xfId="2" applyNumberFormat="1" applyFont="1" applyFill="1" applyBorder="1" applyAlignment="1" applyProtection="1">
      <alignment vertical="center"/>
      <protection hidden="1"/>
    </xf>
    <xf numFmtId="164" fontId="22" fillId="0" borderId="2" xfId="1" applyNumberFormat="1" applyFont="1" applyFill="1" applyBorder="1" applyAlignment="1" applyProtection="1">
      <alignment vertical="center"/>
      <protection hidden="1"/>
    </xf>
    <xf numFmtId="43" fontId="22" fillId="0" borderId="2" xfId="1" applyFont="1" applyFill="1" applyBorder="1" applyAlignment="1" applyProtection="1">
      <alignment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21" fillId="0" borderId="4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right" vertical="center"/>
      <protection hidden="1"/>
    </xf>
    <xf numFmtId="49" fontId="21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6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1" fillId="0" borderId="3" xfId="3" applyNumberFormat="1" applyFont="1" applyFill="1" applyBorder="1" applyAlignment="1" applyProtection="1">
      <alignment horizontal="center" vertical="center" textRotation="90"/>
      <protection hidden="1"/>
    </xf>
    <xf numFmtId="43" fontId="21" fillId="0" borderId="3" xfId="1" applyFont="1" applyFill="1" applyBorder="1" applyAlignment="1" applyProtection="1">
      <alignment horizontal="center" vertical="center" textRotation="90"/>
      <protection hidden="1"/>
    </xf>
    <xf numFmtId="164" fontId="21" fillId="0" borderId="3" xfId="1" applyNumberFormat="1" applyFont="1" applyFill="1" applyBorder="1" applyAlignment="1" applyProtection="1">
      <alignment horizontal="center" vertical="center" textRotation="90"/>
      <protection hidden="1"/>
    </xf>
    <xf numFmtId="1" fontId="27" fillId="0" borderId="8" xfId="3" applyNumberFormat="1" applyFont="1" applyFill="1" applyBorder="1" applyAlignment="1" applyProtection="1">
      <alignment horizontal="center" vertical="center"/>
      <protection hidden="1"/>
    </xf>
    <xf numFmtId="1" fontId="28" fillId="0" borderId="9" xfId="5" applyNumberFormat="1" applyFont="1" applyFill="1" applyBorder="1" applyAlignment="1" applyProtection="1">
      <alignment horizontal="right" vertical="center"/>
      <protection hidden="1"/>
    </xf>
    <xf numFmtId="1" fontId="29" fillId="0" borderId="9" xfId="5" applyNumberFormat="1" applyFont="1" applyFill="1" applyBorder="1" applyAlignment="1" applyProtection="1">
      <alignment horizontal="right" vertical="center"/>
      <protection hidden="1"/>
    </xf>
    <xf numFmtId="0" fontId="22" fillId="0" borderId="10" xfId="3" applyNumberFormat="1" applyFont="1" applyFill="1" applyBorder="1" applyAlignment="1" applyProtection="1">
      <alignment horizontal="right" vertical="center"/>
      <protection hidden="1"/>
    </xf>
    <xf numFmtId="49" fontId="30" fillId="0" borderId="9" xfId="5" applyNumberFormat="1" applyFont="1" applyFill="1" applyBorder="1" applyAlignment="1" applyProtection="1">
      <alignment horizontal="right" vertical="center"/>
      <protection hidden="1"/>
    </xf>
    <xf numFmtId="49" fontId="24" fillId="0" borderId="10" xfId="3" applyNumberFormat="1" applyFont="1" applyFill="1" applyBorder="1" applyAlignment="1" applyProtection="1">
      <alignment horizontal="right" vertical="center"/>
      <protection hidden="1"/>
    </xf>
    <xf numFmtId="0" fontId="24" fillId="0" borderId="10" xfId="3" applyNumberFormat="1" applyFont="1" applyFill="1" applyBorder="1" applyAlignment="1" applyProtection="1">
      <alignment horizontal="right" vertical="center"/>
      <protection hidden="1"/>
    </xf>
    <xf numFmtId="1" fontId="24" fillId="0" borderId="10" xfId="3" applyNumberFormat="1" applyFont="1" applyFill="1" applyBorder="1" applyAlignment="1" applyProtection="1">
      <alignment horizontal="right" vertical="center"/>
      <protection hidden="1"/>
    </xf>
    <xf numFmtId="2" fontId="25" fillId="0" borderId="10" xfId="3" applyNumberFormat="1" applyFont="1" applyFill="1" applyBorder="1" applyAlignment="1" applyProtection="1">
      <alignment horizontal="right" vertical="center"/>
      <protection hidden="1"/>
    </xf>
    <xf numFmtId="43" fontId="22" fillId="0" borderId="10" xfId="1" applyFont="1" applyFill="1" applyBorder="1" applyAlignment="1" applyProtection="1">
      <alignment horizontal="right" vertical="center"/>
      <protection hidden="1"/>
    </xf>
    <xf numFmtId="164" fontId="22" fillId="0" borderId="10" xfId="1" applyNumberFormat="1" applyFont="1" applyFill="1" applyBorder="1" applyAlignment="1" applyProtection="1">
      <alignment horizontal="right" vertical="center"/>
      <protection hidden="1"/>
    </xf>
    <xf numFmtId="0" fontId="22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31" fillId="0" borderId="10" xfId="3" applyNumberFormat="1" applyFont="1" applyFill="1" applyBorder="1" applyAlignment="1" applyProtection="1">
      <alignment horizontal="right" vertical="center"/>
      <protection hidden="1"/>
    </xf>
    <xf numFmtId="1" fontId="27" fillId="4" borderId="8" xfId="3" applyNumberFormat="1" applyFont="1" applyFill="1" applyBorder="1" applyAlignment="1" applyProtection="1">
      <alignment horizontal="center" vertical="center"/>
      <protection hidden="1"/>
    </xf>
    <xf numFmtId="1" fontId="28" fillId="4" borderId="9" xfId="5" applyNumberFormat="1" applyFont="1" applyFill="1" applyBorder="1" applyAlignment="1" applyProtection="1">
      <alignment horizontal="right" vertical="center"/>
      <protection hidden="1"/>
    </xf>
    <xf numFmtId="1" fontId="29" fillId="4" borderId="9" xfId="5" applyNumberFormat="1" applyFont="1" applyFill="1" applyBorder="1" applyAlignment="1" applyProtection="1">
      <alignment horizontal="right" vertical="center"/>
      <protection hidden="1"/>
    </xf>
    <xf numFmtId="0" fontId="22" fillId="4" borderId="10" xfId="3" applyNumberFormat="1" applyFont="1" applyFill="1" applyBorder="1" applyAlignment="1" applyProtection="1">
      <alignment horizontal="right" vertical="center"/>
      <protection hidden="1"/>
    </xf>
    <xf numFmtId="49" fontId="30" fillId="4" borderId="9" xfId="5" applyNumberFormat="1" applyFont="1" applyFill="1" applyBorder="1" applyAlignment="1" applyProtection="1">
      <alignment horizontal="right" vertical="center"/>
      <protection hidden="1"/>
    </xf>
    <xf numFmtId="49" fontId="24" fillId="4" borderId="10" xfId="3" applyNumberFormat="1" applyFont="1" applyFill="1" applyBorder="1" applyAlignment="1" applyProtection="1">
      <alignment horizontal="right" vertical="center"/>
      <protection hidden="1"/>
    </xf>
    <xf numFmtId="0" fontId="24" fillId="4" borderId="10" xfId="3" applyNumberFormat="1" applyFont="1" applyFill="1" applyBorder="1" applyAlignment="1" applyProtection="1">
      <alignment horizontal="right" vertical="center"/>
      <protection hidden="1"/>
    </xf>
    <xf numFmtId="1" fontId="24" fillId="4" borderId="10" xfId="3" applyNumberFormat="1" applyFont="1" applyFill="1" applyBorder="1" applyAlignment="1" applyProtection="1">
      <alignment horizontal="right" vertical="center"/>
      <protection hidden="1"/>
    </xf>
    <xf numFmtId="164" fontId="22" fillId="4" borderId="10" xfId="1" applyNumberFormat="1" applyFont="1" applyFill="1" applyBorder="1" applyAlignment="1" applyProtection="1">
      <alignment horizontal="right" vertical="center"/>
      <protection hidden="1"/>
    </xf>
    <xf numFmtId="43" fontId="22" fillId="4" borderId="10" xfId="1" applyFont="1" applyFill="1" applyBorder="1" applyAlignment="1" applyProtection="1">
      <alignment horizontal="right" vertical="center"/>
      <protection hidden="1"/>
    </xf>
    <xf numFmtId="0" fontId="32" fillId="0" borderId="0" xfId="3" applyFont="1" applyProtection="1">
      <protection hidden="1"/>
    </xf>
    <xf numFmtId="49" fontId="33" fillId="0" borderId="0" xfId="3" applyNumberFormat="1" applyFont="1" applyProtection="1">
      <protection hidden="1"/>
    </xf>
    <xf numFmtId="0" fontId="34" fillId="0" borderId="0" xfId="3" applyFont="1" applyProtection="1">
      <protection hidden="1"/>
    </xf>
    <xf numFmtId="164" fontId="34" fillId="0" borderId="0" xfId="1" applyNumberFormat="1" applyFont="1" applyProtection="1">
      <protection hidden="1"/>
    </xf>
    <xf numFmtId="43" fontId="34" fillId="0" borderId="0" xfId="1" applyFont="1" applyProtection="1">
      <protection hidden="1"/>
    </xf>
    <xf numFmtId="1" fontId="20" fillId="4" borderId="9" xfId="5" applyNumberFormat="1" applyFont="1" applyFill="1" applyBorder="1" applyAlignment="1" applyProtection="1">
      <alignment horizontal="right" vertical="center"/>
      <protection locked="0"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12" xfId="2" applyFont="1" applyFill="1" applyBorder="1" applyAlignment="1" applyProtection="1">
      <alignment horizontal="center" vertical="center"/>
      <protection hidden="1"/>
    </xf>
    <xf numFmtId="0" fontId="9" fillId="2" borderId="8" xfId="2" applyFont="1" applyFill="1" applyBorder="1" applyAlignment="1" applyProtection="1">
      <alignment horizontal="center" vertical="center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2" fontId="14" fillId="2" borderId="8" xfId="2" applyNumberFormat="1" applyFont="1" applyFill="1" applyBorder="1" applyAlignment="1" applyProtection="1">
      <alignment horizontal="center" vertical="center"/>
      <protection hidden="1"/>
    </xf>
    <xf numFmtId="0" fontId="9" fillId="2" borderId="12" xfId="2" applyFont="1" applyFill="1" applyBorder="1" applyAlignment="1" applyProtection="1">
      <alignment horizontal="center" vertical="center" wrapText="1"/>
      <protection hidden="1"/>
    </xf>
    <xf numFmtId="0" fontId="17" fillId="2" borderId="8" xfId="2" applyFont="1" applyFill="1" applyBorder="1" applyAlignment="1" applyProtection="1">
      <alignment horizontal="center" vertical="center" wrapText="1"/>
      <protection hidden="1"/>
    </xf>
    <xf numFmtId="0" fontId="17" fillId="2" borderId="12" xfId="2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15243</xdr:col>
          <xdr:colOff>38100</xdr:colOff>
          <xdr:row>1</xdr:row>
          <xdr:rowOff>2381</xdr:rowOff>
        </xdr:from>
        <xdr:to>
          <xdr:col>15243</xdr:col>
          <xdr:colOff>219075</xdr:colOff>
          <xdr:row>1</xdr:row>
          <xdr:rowOff>183356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15243</xdr:col>
          <xdr:colOff>38100</xdr:colOff>
          <xdr:row>1</xdr:row>
          <xdr:rowOff>2381</xdr:rowOff>
        </xdr:from>
        <xdr:to>
          <xdr:col>15243</xdr:col>
          <xdr:colOff>219075</xdr:colOff>
          <xdr:row>1</xdr:row>
          <xdr:rowOff>183356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BG64"/>
  <sheetViews>
    <sheetView rightToLeft="1" tabSelected="1" topLeftCell="AT1" zoomScale="80" zoomScaleNormal="80" workbookViewId="0">
      <selection activeCell="AU3" sqref="AU3"/>
    </sheetView>
  </sheetViews>
  <sheetFormatPr defaultRowHeight="15"/>
  <cols>
    <col min="1" max="1" width="4.21875" style="61" hidden="1" customWidth="1"/>
    <col min="2" max="2" width="13.77734375" style="61" hidden="1" customWidth="1"/>
    <col min="3" max="3" width="22.21875" style="61" hidden="1" customWidth="1"/>
    <col min="4" max="4" width="7.21875" style="61" hidden="1" customWidth="1"/>
    <col min="5" max="5" width="4.77734375" style="61" hidden="1" customWidth="1"/>
    <col min="6" max="10" width="4.5546875" style="61" hidden="1" customWidth="1"/>
    <col min="11" max="11" width="5.6640625" style="61" hidden="1" customWidth="1"/>
    <col min="12" max="13" width="2.77734375" style="62" hidden="1" customWidth="1"/>
    <col min="14" max="14" width="4" style="62" hidden="1" customWidth="1"/>
    <col min="15" max="15" width="2.88671875" style="62" hidden="1" customWidth="1"/>
    <col min="16" max="17" width="2.77734375" style="62" hidden="1" customWidth="1"/>
    <col min="18" max="18" width="5" style="62" hidden="1" customWidth="1"/>
    <col min="19" max="19" width="3.77734375" style="62" hidden="1" customWidth="1"/>
    <col min="20" max="21" width="4.5546875" style="62" hidden="1" customWidth="1"/>
    <col min="22" max="22" width="2.77734375" style="62" hidden="1" customWidth="1"/>
    <col min="23" max="23" width="3.77734375" style="62" hidden="1" customWidth="1"/>
    <col min="24" max="25" width="4.5546875" style="62" hidden="1" customWidth="1"/>
    <col min="26" max="26" width="4.21875" style="62" hidden="1" customWidth="1"/>
    <col min="27" max="27" width="4.5546875" style="62" hidden="1" customWidth="1"/>
    <col min="28" max="28" width="6.44140625" style="62" hidden="1" customWidth="1"/>
    <col min="29" max="29" width="4.109375" style="62" hidden="1" customWidth="1"/>
    <col min="30" max="30" width="2.33203125" style="62" hidden="1" customWidth="1"/>
    <col min="31" max="31" width="7.33203125" style="63" hidden="1" customWidth="1"/>
    <col min="32" max="32" width="3.88671875" style="63" hidden="1" customWidth="1"/>
    <col min="33" max="33" width="11.44140625" style="63" hidden="1" customWidth="1"/>
    <col min="34" max="34" width="6.33203125" style="63" hidden="1" customWidth="1"/>
    <col min="35" max="37" width="2.77734375" style="63" hidden="1" customWidth="1"/>
    <col min="38" max="39" width="4.44140625" style="64" hidden="1" customWidth="1"/>
    <col min="40" max="40" width="6.33203125" style="65" hidden="1" customWidth="1"/>
    <col min="41" max="42" width="5.77734375" style="63" hidden="1" customWidth="1"/>
    <col min="43" max="43" width="4.88671875" style="63" hidden="1" customWidth="1"/>
    <col min="44" max="44" width="5.5546875" style="63" hidden="1" customWidth="1"/>
    <col min="45" max="45" width="2.77734375" style="63" hidden="1" customWidth="1"/>
    <col min="46" max="46" width="30.44140625" style="2" bestFit="1" customWidth="1"/>
    <col min="47" max="47" width="13.44140625" style="2" customWidth="1"/>
    <col min="48" max="48" width="11.6640625" style="2" customWidth="1"/>
    <col min="49" max="49" width="15.6640625" style="2" customWidth="1"/>
    <col min="50" max="51" width="8.88671875" style="2" customWidth="1"/>
    <col min="52" max="16384" width="8.88671875" style="2"/>
  </cols>
  <sheetData>
    <row r="1" spans="1:59" ht="21.75" thickBot="1">
      <c r="A1" s="22" t="s">
        <v>0</v>
      </c>
      <c r="B1" s="23"/>
      <c r="C1" s="24" t="s">
        <v>1</v>
      </c>
      <c r="D1" s="25" t="s">
        <v>2</v>
      </c>
      <c r="E1" s="23"/>
      <c r="F1" s="23"/>
      <c r="G1" s="23"/>
      <c r="H1" s="23"/>
      <c r="I1" s="23"/>
      <c r="J1" s="23"/>
      <c r="K1" s="23"/>
      <c r="L1" s="26"/>
      <c r="M1" s="27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3"/>
      <c r="AF1" s="23"/>
      <c r="AG1" s="23" t="s">
        <v>2</v>
      </c>
      <c r="AH1" s="23"/>
      <c r="AI1" s="23"/>
      <c r="AJ1" s="23"/>
      <c r="AK1" s="23"/>
      <c r="AL1" s="28"/>
      <c r="AM1" s="28"/>
      <c r="AN1" s="29"/>
      <c r="AO1" s="23"/>
      <c r="AP1" s="23"/>
      <c r="AQ1" s="23"/>
      <c r="AR1" s="23"/>
      <c r="AS1" s="23"/>
      <c r="AT1" s="1"/>
      <c r="AU1" s="1"/>
      <c r="AV1" s="1"/>
      <c r="AW1" s="1"/>
    </row>
    <row r="2" spans="1:59" ht="79.5" customHeight="1" thickBot="1">
      <c r="A2" s="30" t="s">
        <v>3</v>
      </c>
      <c r="B2" s="31" t="s">
        <v>4</v>
      </c>
      <c r="C2" s="32" t="s">
        <v>5</v>
      </c>
      <c r="D2" s="33" t="s">
        <v>6</v>
      </c>
      <c r="E2" s="34" t="s">
        <v>7</v>
      </c>
      <c r="F2" s="34" t="s">
        <v>8</v>
      </c>
      <c r="G2" s="33" t="s">
        <v>9</v>
      </c>
      <c r="H2" s="33" t="s">
        <v>10</v>
      </c>
      <c r="I2" s="33" t="s">
        <v>11</v>
      </c>
      <c r="J2" s="33" t="s">
        <v>12</v>
      </c>
      <c r="K2" s="33" t="s">
        <v>13</v>
      </c>
      <c r="L2" s="33" t="s">
        <v>14</v>
      </c>
      <c r="M2" s="33" t="s">
        <v>15</v>
      </c>
      <c r="N2" s="33" t="s">
        <v>16</v>
      </c>
      <c r="O2" s="33" t="s">
        <v>17</v>
      </c>
      <c r="P2" s="33" t="s">
        <v>18</v>
      </c>
      <c r="Q2" s="33" t="s">
        <v>19</v>
      </c>
      <c r="R2" s="33" t="s">
        <v>20</v>
      </c>
      <c r="S2" s="33" t="s">
        <v>21</v>
      </c>
      <c r="T2" s="33" t="s">
        <v>22</v>
      </c>
      <c r="U2" s="33" t="s">
        <v>23</v>
      </c>
      <c r="V2" s="33" t="s">
        <v>24</v>
      </c>
      <c r="W2" s="33" t="s">
        <v>25</v>
      </c>
      <c r="X2" s="33" t="s">
        <v>26</v>
      </c>
      <c r="Y2" s="33" t="s">
        <v>27</v>
      </c>
      <c r="Z2" s="33" t="s">
        <v>28</v>
      </c>
      <c r="AA2" s="33" t="s">
        <v>29</v>
      </c>
      <c r="AB2" s="33" t="s">
        <v>30</v>
      </c>
      <c r="AC2" s="33" t="s">
        <v>31</v>
      </c>
      <c r="AD2" s="33"/>
      <c r="AE2" s="35"/>
      <c r="AF2" s="35"/>
      <c r="AG2" s="35" t="s">
        <v>32</v>
      </c>
      <c r="AH2" s="36" t="s">
        <v>33</v>
      </c>
      <c r="AI2" s="35"/>
      <c r="AJ2" s="35"/>
      <c r="AK2" s="35"/>
      <c r="AL2" s="37" t="s">
        <v>34</v>
      </c>
      <c r="AM2" s="37" t="s">
        <v>35</v>
      </c>
      <c r="AN2" s="36" t="s">
        <v>36</v>
      </c>
      <c r="AO2" s="35" t="s">
        <v>37</v>
      </c>
      <c r="AP2" s="35" t="s">
        <v>38</v>
      </c>
      <c r="AQ2" s="35" t="s">
        <v>39</v>
      </c>
      <c r="AR2" s="35" t="s">
        <v>40</v>
      </c>
      <c r="AS2" s="35"/>
      <c r="AT2" s="3" t="s">
        <v>41</v>
      </c>
      <c r="AU2" s="70" t="s">
        <v>42</v>
      </c>
      <c r="AV2" s="70"/>
      <c r="AW2" s="71"/>
      <c r="BD2" s="4"/>
      <c r="BE2" s="4"/>
      <c r="BF2" s="4"/>
      <c r="BG2" s="4"/>
    </row>
    <row r="3" spans="1:59" ht="34.5" customHeight="1" thickTop="1">
      <c r="A3" s="38">
        <v>1</v>
      </c>
      <c r="B3" s="39">
        <v>401810120</v>
      </c>
      <c r="C3" s="40" t="s">
        <v>43</v>
      </c>
      <c r="D3" s="41"/>
      <c r="E3" s="41"/>
      <c r="F3" s="41" t="s">
        <v>44</v>
      </c>
      <c r="G3" s="41" t="s">
        <v>9</v>
      </c>
      <c r="H3" s="41" t="s">
        <v>44</v>
      </c>
      <c r="I3" s="41" t="s">
        <v>45</v>
      </c>
      <c r="J3" s="41" t="s">
        <v>44</v>
      </c>
      <c r="K3" s="41">
        <v>100</v>
      </c>
      <c r="L3" s="42" t="s">
        <v>46</v>
      </c>
      <c r="M3" s="42" t="s">
        <v>47</v>
      </c>
      <c r="N3" s="43" t="s">
        <v>48</v>
      </c>
      <c r="O3" s="43" t="s">
        <v>49</v>
      </c>
      <c r="P3" s="43" t="s">
        <v>50</v>
      </c>
      <c r="Q3" s="43" t="s">
        <v>51</v>
      </c>
      <c r="R3" s="44" t="s">
        <v>52</v>
      </c>
      <c r="S3" s="43" t="s">
        <v>53</v>
      </c>
      <c r="T3" s="44">
        <v>100</v>
      </c>
      <c r="U3" s="44">
        <v>20</v>
      </c>
      <c r="V3" s="43" t="s">
        <v>54</v>
      </c>
      <c r="W3" s="43"/>
      <c r="X3" s="43" t="s">
        <v>55</v>
      </c>
      <c r="Y3" s="43" t="s">
        <v>56</v>
      </c>
      <c r="Z3" s="45">
        <v>45</v>
      </c>
      <c r="AA3" s="43" t="s">
        <v>57</v>
      </c>
      <c r="AB3" s="46">
        <v>100</v>
      </c>
      <c r="AC3" s="43" t="s">
        <v>58</v>
      </c>
      <c r="AD3" s="43"/>
      <c r="AE3" s="41">
        <f>T3+K3</f>
        <v>200</v>
      </c>
      <c r="AF3" s="41">
        <f>COUNTA(E3:V3)</f>
        <v>17</v>
      </c>
      <c r="AG3" s="41" t="s">
        <v>59</v>
      </c>
      <c r="AH3" s="47"/>
      <c r="AI3" s="41"/>
      <c r="AJ3" s="41"/>
      <c r="AK3" s="41"/>
      <c r="AL3" s="48">
        <v>1</v>
      </c>
      <c r="AM3" s="48">
        <v>2</v>
      </c>
      <c r="AN3" s="47">
        <v>9.9</v>
      </c>
      <c r="AO3" s="41">
        <v>17</v>
      </c>
      <c r="AP3" s="41">
        <v>15</v>
      </c>
      <c r="AQ3" s="41">
        <f>2*AL3+AM3+AN3+(AO3*2/20)+(AP3*4/20)</f>
        <v>18.600000000000001</v>
      </c>
      <c r="AR3" s="41"/>
      <c r="AS3" s="41"/>
      <c r="AT3" s="5" t="s">
        <v>60</v>
      </c>
      <c r="AU3" s="66"/>
      <c r="AV3" s="67" t="s">
        <v>61</v>
      </c>
      <c r="AW3" s="68"/>
      <c r="BD3" s="6"/>
      <c r="BE3" s="4"/>
      <c r="BF3" s="4"/>
      <c r="BG3" s="7"/>
    </row>
    <row r="4" spans="1:59" ht="32.25" customHeight="1">
      <c r="A4" s="38">
        <v>2</v>
      </c>
      <c r="B4" s="39">
        <v>402800317</v>
      </c>
      <c r="C4" s="40" t="s">
        <v>62</v>
      </c>
      <c r="D4" s="41"/>
      <c r="E4" s="41" t="s">
        <v>44</v>
      </c>
      <c r="F4" s="41" t="s">
        <v>44</v>
      </c>
      <c r="G4" s="41"/>
      <c r="H4" s="41" t="s">
        <v>44</v>
      </c>
      <c r="I4" s="41" t="s">
        <v>63</v>
      </c>
      <c r="J4" s="41" t="s">
        <v>44</v>
      </c>
      <c r="K4" s="41">
        <v>100</v>
      </c>
      <c r="L4" s="42" t="s">
        <v>46</v>
      </c>
      <c r="M4" s="42" t="s">
        <v>47</v>
      </c>
      <c r="N4" s="43" t="s">
        <v>48</v>
      </c>
      <c r="O4" s="43" t="s">
        <v>49</v>
      </c>
      <c r="P4" s="43" t="s">
        <v>50</v>
      </c>
      <c r="Q4" s="43" t="s">
        <v>51</v>
      </c>
      <c r="R4" s="44" t="s">
        <v>52</v>
      </c>
      <c r="S4" s="43" t="s">
        <v>53</v>
      </c>
      <c r="T4" s="44">
        <v>100</v>
      </c>
      <c r="U4" s="44">
        <v>20</v>
      </c>
      <c r="V4" s="43" t="s">
        <v>54</v>
      </c>
      <c r="W4" s="43" t="s">
        <v>64</v>
      </c>
      <c r="X4" s="43" t="s">
        <v>55</v>
      </c>
      <c r="Y4" s="43" t="s">
        <v>56</v>
      </c>
      <c r="Z4" s="45">
        <v>100</v>
      </c>
      <c r="AA4" s="43" t="s">
        <v>65</v>
      </c>
      <c r="AB4" s="46">
        <v>100</v>
      </c>
      <c r="AC4" s="43" t="s">
        <v>58</v>
      </c>
      <c r="AD4" s="43"/>
      <c r="AE4" s="41">
        <f t="shared" ref="AE4:AE55" si="0">T4+K4</f>
        <v>200</v>
      </c>
      <c r="AF4" s="41">
        <f t="shared" ref="AF4:AF55" si="1">COUNTA(E4:V4)</f>
        <v>17</v>
      </c>
      <c r="AG4" s="41" t="s">
        <v>66</v>
      </c>
      <c r="AH4" s="47">
        <v>11</v>
      </c>
      <c r="AI4" s="41"/>
      <c r="AJ4" s="41"/>
      <c r="AK4" s="41"/>
      <c r="AL4" s="48">
        <v>1</v>
      </c>
      <c r="AM4" s="48">
        <v>2</v>
      </c>
      <c r="AN4" s="47">
        <v>10</v>
      </c>
      <c r="AO4" s="41">
        <v>19.75</v>
      </c>
      <c r="AP4" s="41">
        <v>19.25</v>
      </c>
      <c r="AQ4" s="41">
        <f t="shared" ref="AQ4:AQ36" si="2">2*AL4+AM4+AN4+(AO4*2/20)+(AP4*4/20)</f>
        <v>19.824999999999999</v>
      </c>
      <c r="AR4" s="41"/>
      <c r="AS4" s="41"/>
      <c r="AT4" s="8" t="s">
        <v>67</v>
      </c>
      <c r="AU4" s="9" t="e">
        <f>VLOOKUP($AU3,$B:$AP,2,FALSE)</f>
        <v>#N/A</v>
      </c>
      <c r="AV4" s="69"/>
      <c r="AW4" s="68"/>
      <c r="BD4" s="6"/>
      <c r="BE4" s="4"/>
      <c r="BF4" s="4"/>
      <c r="BG4" s="7"/>
    </row>
    <row r="5" spans="1:59" ht="24.95" customHeight="1">
      <c r="A5" s="38">
        <v>4</v>
      </c>
      <c r="B5" s="39">
        <v>402800495</v>
      </c>
      <c r="C5" s="40" t="s">
        <v>68</v>
      </c>
      <c r="D5" s="41"/>
      <c r="E5" s="41" t="s">
        <v>44</v>
      </c>
      <c r="F5" s="41" t="s">
        <v>44</v>
      </c>
      <c r="G5" s="41"/>
      <c r="H5" s="41" t="s">
        <v>44</v>
      </c>
      <c r="I5" s="41" t="s">
        <v>63</v>
      </c>
      <c r="J5" s="41" t="s">
        <v>44</v>
      </c>
      <c r="K5" s="41">
        <v>100</v>
      </c>
      <c r="L5" s="42" t="s">
        <v>46</v>
      </c>
      <c r="M5" s="42" t="s">
        <v>47</v>
      </c>
      <c r="N5" s="43" t="s">
        <v>48</v>
      </c>
      <c r="O5" s="43" t="s">
        <v>49</v>
      </c>
      <c r="P5" s="43" t="s">
        <v>50</v>
      </c>
      <c r="Q5" s="43" t="s">
        <v>51</v>
      </c>
      <c r="R5" s="44" t="s">
        <v>52</v>
      </c>
      <c r="S5" s="43" t="s">
        <v>53</v>
      </c>
      <c r="T5" s="44">
        <v>100</v>
      </c>
      <c r="U5" s="44">
        <v>20</v>
      </c>
      <c r="V5" s="43" t="s">
        <v>54</v>
      </c>
      <c r="W5" s="43" t="s">
        <v>69</v>
      </c>
      <c r="X5" s="43" t="s">
        <v>70</v>
      </c>
      <c r="Y5" s="43" t="s">
        <v>56</v>
      </c>
      <c r="Z5" s="45">
        <v>95</v>
      </c>
      <c r="AA5" s="43" t="s">
        <v>65</v>
      </c>
      <c r="AB5" s="46">
        <v>100</v>
      </c>
      <c r="AC5" s="43" t="s">
        <v>58</v>
      </c>
      <c r="AD5" s="43"/>
      <c r="AE5" s="41">
        <f t="shared" si="0"/>
        <v>200</v>
      </c>
      <c r="AF5" s="41">
        <f t="shared" si="1"/>
        <v>17</v>
      </c>
      <c r="AG5" s="41" t="s">
        <v>71</v>
      </c>
      <c r="AH5" s="47">
        <v>11</v>
      </c>
      <c r="AI5" s="41"/>
      <c r="AJ5" s="41"/>
      <c r="AK5" s="41"/>
      <c r="AL5" s="48">
        <v>1</v>
      </c>
      <c r="AM5" s="48">
        <v>2</v>
      </c>
      <c r="AN5" s="47">
        <v>9.5</v>
      </c>
      <c r="AO5" s="41">
        <v>8.75</v>
      </c>
      <c r="AP5" s="41">
        <v>12.5</v>
      </c>
      <c r="AQ5" s="41">
        <f t="shared" si="2"/>
        <v>16.875</v>
      </c>
      <c r="AR5" s="41"/>
      <c r="AS5" s="41"/>
      <c r="AT5" s="72" t="s">
        <v>72</v>
      </c>
      <c r="AU5" s="73" t="e">
        <f>AU15</f>
        <v>#N/A</v>
      </c>
      <c r="AV5" s="67" t="s">
        <v>73</v>
      </c>
      <c r="AW5" s="74"/>
      <c r="BD5" s="6"/>
      <c r="BE5" s="4"/>
      <c r="BF5" s="4"/>
      <c r="BG5" s="7"/>
    </row>
    <row r="6" spans="1:59" ht="24.95" customHeight="1">
      <c r="A6" s="38">
        <v>5</v>
      </c>
      <c r="B6" s="39">
        <v>402800501</v>
      </c>
      <c r="C6" s="40" t="s">
        <v>74</v>
      </c>
      <c r="D6" s="41"/>
      <c r="E6" s="41" t="s">
        <v>44</v>
      </c>
      <c r="F6" s="41"/>
      <c r="G6" s="41" t="s">
        <v>9</v>
      </c>
      <c r="H6" s="41" t="s">
        <v>44</v>
      </c>
      <c r="I6" s="41" t="s">
        <v>63</v>
      </c>
      <c r="J6" s="41" t="s">
        <v>44</v>
      </c>
      <c r="K6" s="41">
        <v>100</v>
      </c>
      <c r="L6" s="42" t="s">
        <v>75</v>
      </c>
      <c r="M6" s="42" t="s">
        <v>47</v>
      </c>
      <c r="N6" s="43" t="s">
        <v>48</v>
      </c>
      <c r="O6" s="43" t="s">
        <v>49</v>
      </c>
      <c r="P6" s="43" t="s">
        <v>50</v>
      </c>
      <c r="Q6" s="43" t="s">
        <v>51</v>
      </c>
      <c r="R6" s="44" t="s">
        <v>52</v>
      </c>
      <c r="S6" s="43" t="s">
        <v>53</v>
      </c>
      <c r="T6" s="44">
        <v>92</v>
      </c>
      <c r="U6" s="44">
        <v>20</v>
      </c>
      <c r="V6" s="43" t="s">
        <v>54</v>
      </c>
      <c r="W6" s="43" t="s">
        <v>64</v>
      </c>
      <c r="X6" s="43"/>
      <c r="Y6" s="43" t="s">
        <v>56</v>
      </c>
      <c r="Z6" s="45">
        <v>100</v>
      </c>
      <c r="AA6" s="43" t="s">
        <v>65</v>
      </c>
      <c r="AB6" s="46">
        <v>100</v>
      </c>
      <c r="AC6" s="43"/>
      <c r="AD6" s="43"/>
      <c r="AE6" s="41">
        <f t="shared" si="0"/>
        <v>192</v>
      </c>
      <c r="AF6" s="41">
        <f t="shared" si="1"/>
        <v>17</v>
      </c>
      <c r="AG6" s="41" t="s">
        <v>76</v>
      </c>
      <c r="AH6" s="47">
        <v>4</v>
      </c>
      <c r="AI6" s="41"/>
      <c r="AJ6" s="41"/>
      <c r="AK6" s="41"/>
      <c r="AL6" s="48">
        <v>1</v>
      </c>
      <c r="AM6" s="48">
        <v>2</v>
      </c>
      <c r="AN6" s="47">
        <v>10</v>
      </c>
      <c r="AO6" s="41">
        <v>19.25</v>
      </c>
      <c r="AP6" s="41">
        <v>17</v>
      </c>
      <c r="AQ6" s="41">
        <f t="shared" si="2"/>
        <v>19.324999999999999</v>
      </c>
      <c r="AR6" s="41"/>
      <c r="AS6" s="41"/>
      <c r="AT6" s="72"/>
      <c r="AU6" s="73"/>
      <c r="AV6" s="67"/>
      <c r="AW6" s="74"/>
      <c r="BD6" s="6"/>
      <c r="BE6" s="4"/>
      <c r="BF6" s="4"/>
      <c r="BG6" s="7"/>
    </row>
    <row r="7" spans="1:59" ht="24.95" customHeight="1">
      <c r="A7" s="38">
        <v>7</v>
      </c>
      <c r="B7" s="39">
        <v>402800438</v>
      </c>
      <c r="C7" s="40" t="s">
        <v>77</v>
      </c>
      <c r="D7" s="41"/>
      <c r="E7" s="41" t="s">
        <v>44</v>
      </c>
      <c r="F7" s="41"/>
      <c r="G7" s="41" t="s">
        <v>9</v>
      </c>
      <c r="H7" s="41"/>
      <c r="I7" s="41"/>
      <c r="J7" s="41" t="s">
        <v>45</v>
      </c>
      <c r="K7" s="41">
        <v>100</v>
      </c>
      <c r="L7" s="42" t="s">
        <v>75</v>
      </c>
      <c r="M7" s="42" t="s">
        <v>47</v>
      </c>
      <c r="N7" s="43"/>
      <c r="O7" s="43" t="s">
        <v>49</v>
      </c>
      <c r="P7" s="43" t="s">
        <v>50</v>
      </c>
      <c r="Q7" s="43" t="s">
        <v>51</v>
      </c>
      <c r="R7" s="44" t="s">
        <v>78</v>
      </c>
      <c r="S7" s="43" t="s">
        <v>53</v>
      </c>
      <c r="T7" s="44" t="s">
        <v>79</v>
      </c>
      <c r="U7" s="44"/>
      <c r="V7" s="43" t="s">
        <v>54</v>
      </c>
      <c r="W7" s="43" t="s">
        <v>64</v>
      </c>
      <c r="X7" s="43" t="s">
        <v>55</v>
      </c>
      <c r="Y7" s="43" t="s">
        <v>56</v>
      </c>
      <c r="Z7" s="45" t="s">
        <v>79</v>
      </c>
      <c r="AA7" s="43" t="s">
        <v>65</v>
      </c>
      <c r="AB7" s="46">
        <v>85</v>
      </c>
      <c r="AC7" s="43"/>
      <c r="AD7" s="43"/>
      <c r="AE7" s="41" t="e">
        <f t="shared" si="0"/>
        <v>#VALUE!</v>
      </c>
      <c r="AF7" s="41">
        <f t="shared" si="1"/>
        <v>13</v>
      </c>
      <c r="AG7" s="41" t="s">
        <v>80</v>
      </c>
      <c r="AH7" s="47" t="s">
        <v>81</v>
      </c>
      <c r="AI7" s="41"/>
      <c r="AJ7" s="41"/>
      <c r="AK7" s="41"/>
      <c r="AL7" s="48">
        <v>0.8</v>
      </c>
      <c r="AM7" s="48">
        <v>1.2</v>
      </c>
      <c r="AN7" s="47">
        <v>9.9</v>
      </c>
      <c r="AO7" s="41">
        <v>4.75</v>
      </c>
      <c r="AP7" s="41">
        <v>14.25</v>
      </c>
      <c r="AQ7" s="41">
        <f t="shared" si="2"/>
        <v>16.024999999999999</v>
      </c>
      <c r="AR7" s="41"/>
      <c r="AS7" s="41"/>
      <c r="AT7" s="10" t="s">
        <v>82</v>
      </c>
      <c r="AU7" s="11" t="e">
        <f>VLOOKUP($AU$3,B:AQ,40,FALSE)</f>
        <v>#N/A</v>
      </c>
      <c r="AV7" s="75" t="s">
        <v>83</v>
      </c>
      <c r="AW7" s="76"/>
      <c r="BD7" s="6"/>
      <c r="BE7" s="4"/>
      <c r="BF7" s="4"/>
      <c r="BG7" s="4"/>
    </row>
    <row r="8" spans="1:59" ht="24.95" customHeight="1">
      <c r="A8" s="38">
        <v>8</v>
      </c>
      <c r="B8" s="39">
        <v>402820504</v>
      </c>
      <c r="C8" s="40" t="s">
        <v>84</v>
      </c>
      <c r="D8" s="41"/>
      <c r="E8" s="41" t="s">
        <v>85</v>
      </c>
      <c r="F8" s="41"/>
      <c r="G8" s="41" t="s">
        <v>9</v>
      </c>
      <c r="H8" s="41" t="s">
        <v>44</v>
      </c>
      <c r="I8" s="41"/>
      <c r="J8" s="41" t="s">
        <v>44</v>
      </c>
      <c r="K8" s="41" t="s">
        <v>79</v>
      </c>
      <c r="L8" s="42" t="s">
        <v>46</v>
      </c>
      <c r="M8" s="42" t="s">
        <v>47</v>
      </c>
      <c r="N8" s="43" t="s">
        <v>48</v>
      </c>
      <c r="O8" s="43"/>
      <c r="P8" s="43" t="s">
        <v>50</v>
      </c>
      <c r="Q8" s="43" t="s">
        <v>51</v>
      </c>
      <c r="R8" s="44" t="s">
        <v>57</v>
      </c>
      <c r="S8" s="43" t="s">
        <v>53</v>
      </c>
      <c r="T8" s="44" t="s">
        <v>57</v>
      </c>
      <c r="U8" s="44">
        <v>20</v>
      </c>
      <c r="V8" s="43" t="s">
        <v>54</v>
      </c>
      <c r="W8" s="43"/>
      <c r="X8" s="43" t="s">
        <v>70</v>
      </c>
      <c r="Y8" s="43" t="s">
        <v>56</v>
      </c>
      <c r="Z8" s="45">
        <v>50</v>
      </c>
      <c r="AA8" s="43" t="s">
        <v>65</v>
      </c>
      <c r="AB8" s="46" t="s">
        <v>79</v>
      </c>
      <c r="AC8" s="43" t="s">
        <v>58</v>
      </c>
      <c r="AD8" s="43"/>
      <c r="AE8" s="41" t="e">
        <f t="shared" si="0"/>
        <v>#VALUE!</v>
      </c>
      <c r="AF8" s="41">
        <f t="shared" si="1"/>
        <v>15</v>
      </c>
      <c r="AG8" s="41" t="s">
        <v>86</v>
      </c>
      <c r="AH8" s="41">
        <v>25</v>
      </c>
      <c r="AI8" s="41"/>
      <c r="AJ8" s="41"/>
      <c r="AK8" s="41"/>
      <c r="AL8" s="48">
        <v>1</v>
      </c>
      <c r="AM8" s="48">
        <v>0.5</v>
      </c>
      <c r="AN8" s="47">
        <v>8.5</v>
      </c>
      <c r="AO8" s="41">
        <v>9.25</v>
      </c>
      <c r="AP8" s="41">
        <v>7</v>
      </c>
      <c r="AQ8" s="41">
        <f t="shared" si="2"/>
        <v>13.325000000000001</v>
      </c>
      <c r="AR8" s="41"/>
      <c r="AS8" s="41"/>
      <c r="AT8" s="10" t="s">
        <v>87</v>
      </c>
      <c r="AU8" s="11" t="e">
        <f>VLOOKUP($AU$3,B:AQ,41,FALSE)</f>
        <v>#N/A</v>
      </c>
      <c r="AV8" s="75"/>
      <c r="AW8" s="76"/>
      <c r="BD8" s="6"/>
      <c r="BE8" s="4"/>
      <c r="BF8" s="4"/>
      <c r="BG8" s="7"/>
    </row>
    <row r="9" spans="1:59" ht="24.95" customHeight="1">
      <c r="A9" s="38">
        <v>9</v>
      </c>
      <c r="B9" s="39">
        <v>402800157</v>
      </c>
      <c r="C9" s="40" t="s">
        <v>88</v>
      </c>
      <c r="D9" s="41"/>
      <c r="E9" s="41" t="s">
        <v>44</v>
      </c>
      <c r="F9" s="41" t="s">
        <v>44</v>
      </c>
      <c r="G9" s="41"/>
      <c r="H9" s="41" t="s">
        <v>44</v>
      </c>
      <c r="I9" s="41" t="s">
        <v>63</v>
      </c>
      <c r="J9" s="41" t="s">
        <v>44</v>
      </c>
      <c r="K9" s="41">
        <v>100</v>
      </c>
      <c r="L9" s="42" t="s">
        <v>46</v>
      </c>
      <c r="M9" s="42" t="s">
        <v>47</v>
      </c>
      <c r="N9" s="43" t="s">
        <v>48</v>
      </c>
      <c r="O9" s="43" t="s">
        <v>49</v>
      </c>
      <c r="P9" s="43" t="s">
        <v>50</v>
      </c>
      <c r="Q9" s="43" t="s">
        <v>51</v>
      </c>
      <c r="R9" s="44" t="s">
        <v>89</v>
      </c>
      <c r="S9" s="43" t="s">
        <v>53</v>
      </c>
      <c r="T9" s="44">
        <v>80</v>
      </c>
      <c r="U9" s="44">
        <v>20</v>
      </c>
      <c r="V9" s="43" t="s">
        <v>54</v>
      </c>
      <c r="W9" s="43"/>
      <c r="X9" s="43" t="s">
        <v>55</v>
      </c>
      <c r="Y9" s="43" t="s">
        <v>56</v>
      </c>
      <c r="Z9" s="45">
        <v>45</v>
      </c>
      <c r="AA9" s="43" t="s">
        <v>65</v>
      </c>
      <c r="AB9" s="46">
        <v>100</v>
      </c>
      <c r="AC9" s="43" t="s">
        <v>58</v>
      </c>
      <c r="AD9" s="43"/>
      <c r="AE9" s="41">
        <f t="shared" si="0"/>
        <v>180</v>
      </c>
      <c r="AF9" s="41">
        <f t="shared" si="1"/>
        <v>17</v>
      </c>
      <c r="AG9" s="41" t="s">
        <v>90</v>
      </c>
      <c r="AH9" s="41"/>
      <c r="AI9" s="41"/>
      <c r="AJ9" s="41"/>
      <c r="AK9" s="41"/>
      <c r="AL9" s="48">
        <v>1</v>
      </c>
      <c r="AM9" s="48">
        <v>2</v>
      </c>
      <c r="AN9" s="47">
        <v>10</v>
      </c>
      <c r="AO9" s="41">
        <v>19</v>
      </c>
      <c r="AP9" s="41">
        <v>19.25</v>
      </c>
      <c r="AQ9" s="41">
        <f t="shared" si="2"/>
        <v>19.75</v>
      </c>
      <c r="AR9" s="41"/>
      <c r="AS9" s="41"/>
      <c r="AT9" s="10" t="s">
        <v>91</v>
      </c>
      <c r="AU9" s="11">
        <f>IFERROR(AU7*2/20,0)</f>
        <v>0</v>
      </c>
      <c r="AV9" s="75"/>
      <c r="AW9" s="76"/>
      <c r="BD9" s="6"/>
      <c r="BE9" s="4"/>
      <c r="BF9" s="4"/>
      <c r="BG9" s="4"/>
    </row>
    <row r="10" spans="1:59" ht="24.95" customHeight="1">
      <c r="A10" s="38">
        <v>10</v>
      </c>
      <c r="B10" s="39">
        <v>402800173</v>
      </c>
      <c r="C10" s="40" t="s">
        <v>92</v>
      </c>
      <c r="D10" s="41"/>
      <c r="E10" s="41" t="s">
        <v>44</v>
      </c>
      <c r="F10" s="41" t="s">
        <v>44</v>
      </c>
      <c r="G10" s="41"/>
      <c r="H10" s="41" t="s">
        <v>44</v>
      </c>
      <c r="I10" s="41" t="s">
        <v>63</v>
      </c>
      <c r="J10" s="41" t="s">
        <v>44</v>
      </c>
      <c r="K10" s="41">
        <v>100</v>
      </c>
      <c r="L10" s="42" t="s">
        <v>46</v>
      </c>
      <c r="M10" s="42" t="s">
        <v>47</v>
      </c>
      <c r="N10" s="43" t="s">
        <v>48</v>
      </c>
      <c r="O10" s="43" t="s">
        <v>49</v>
      </c>
      <c r="P10" s="43" t="s">
        <v>50</v>
      </c>
      <c r="Q10" s="43" t="s">
        <v>51</v>
      </c>
      <c r="R10" s="44" t="s">
        <v>93</v>
      </c>
      <c r="S10" s="43" t="s">
        <v>94</v>
      </c>
      <c r="T10" s="44">
        <v>80</v>
      </c>
      <c r="U10" s="44">
        <v>20</v>
      </c>
      <c r="V10" s="43" t="s">
        <v>54</v>
      </c>
      <c r="W10" s="43"/>
      <c r="X10" s="43" t="s">
        <v>55</v>
      </c>
      <c r="Y10" s="43" t="s">
        <v>56</v>
      </c>
      <c r="Z10" s="45">
        <v>45</v>
      </c>
      <c r="AA10" s="43" t="s">
        <v>65</v>
      </c>
      <c r="AB10" s="46">
        <v>100</v>
      </c>
      <c r="AC10" s="43" t="s">
        <v>58</v>
      </c>
      <c r="AD10" s="43"/>
      <c r="AE10" s="41">
        <f t="shared" si="0"/>
        <v>180</v>
      </c>
      <c r="AF10" s="41">
        <f t="shared" si="1"/>
        <v>17</v>
      </c>
      <c r="AG10" s="41" t="s">
        <v>95</v>
      </c>
      <c r="AH10" s="41"/>
      <c r="AI10" s="41"/>
      <c r="AJ10" s="41"/>
      <c r="AK10" s="41"/>
      <c r="AL10" s="48">
        <v>1</v>
      </c>
      <c r="AM10" s="48">
        <v>2</v>
      </c>
      <c r="AN10" s="47">
        <v>10</v>
      </c>
      <c r="AO10" s="41">
        <v>19</v>
      </c>
      <c r="AP10" s="41">
        <v>20</v>
      </c>
      <c r="AQ10" s="41">
        <f t="shared" si="2"/>
        <v>19.899999999999999</v>
      </c>
      <c r="AR10" s="41"/>
      <c r="AS10" s="41"/>
      <c r="AT10" s="10" t="s">
        <v>96</v>
      </c>
      <c r="AU10" s="12">
        <f>IFERROR(AU8*4/20,0)</f>
        <v>0</v>
      </c>
      <c r="AV10" s="67" t="s">
        <v>97</v>
      </c>
      <c r="AW10" s="68"/>
      <c r="BD10" s="6"/>
      <c r="BE10" s="4"/>
      <c r="BF10" s="4"/>
      <c r="BG10" s="7"/>
    </row>
    <row r="11" spans="1:59" ht="24.95" customHeight="1">
      <c r="A11" s="38">
        <v>11</v>
      </c>
      <c r="B11" s="39">
        <v>402800108</v>
      </c>
      <c r="C11" s="40" t="s">
        <v>98</v>
      </c>
      <c r="D11" s="41"/>
      <c r="E11" s="41" t="s">
        <v>99</v>
      </c>
      <c r="F11" s="41" t="s">
        <v>44</v>
      </c>
      <c r="G11" s="41"/>
      <c r="H11" s="41" t="s">
        <v>44</v>
      </c>
      <c r="I11" s="41" t="s">
        <v>63</v>
      </c>
      <c r="J11" s="41" t="s">
        <v>44</v>
      </c>
      <c r="K11" s="41">
        <v>100</v>
      </c>
      <c r="L11" s="42" t="s">
        <v>46</v>
      </c>
      <c r="M11" s="42" t="s">
        <v>47</v>
      </c>
      <c r="N11" s="43" t="s">
        <v>48</v>
      </c>
      <c r="O11" s="43" t="s">
        <v>49</v>
      </c>
      <c r="P11" s="43" t="s">
        <v>50</v>
      </c>
      <c r="Q11" s="43" t="s">
        <v>51</v>
      </c>
      <c r="R11" s="44" t="s">
        <v>89</v>
      </c>
      <c r="S11" s="43" t="s">
        <v>53</v>
      </c>
      <c r="T11" s="44">
        <v>85</v>
      </c>
      <c r="U11" s="44">
        <v>20</v>
      </c>
      <c r="V11" s="43" t="s">
        <v>54</v>
      </c>
      <c r="W11" s="43" t="s">
        <v>64</v>
      </c>
      <c r="X11" s="43" t="s">
        <v>55</v>
      </c>
      <c r="Y11" s="43" t="s">
        <v>56</v>
      </c>
      <c r="Z11" s="45" t="s">
        <v>100</v>
      </c>
      <c r="AA11" s="43" t="s">
        <v>65</v>
      </c>
      <c r="AB11" s="46">
        <v>100</v>
      </c>
      <c r="AC11" s="43" t="s">
        <v>58</v>
      </c>
      <c r="AD11" s="43"/>
      <c r="AE11" s="41">
        <f t="shared" si="0"/>
        <v>185</v>
      </c>
      <c r="AF11" s="41">
        <f t="shared" si="1"/>
        <v>17</v>
      </c>
      <c r="AG11" s="41" t="s">
        <v>101</v>
      </c>
      <c r="AH11" s="41">
        <v>4</v>
      </c>
      <c r="AI11" s="41"/>
      <c r="AJ11" s="41"/>
      <c r="AK11" s="41"/>
      <c r="AL11" s="48">
        <v>1</v>
      </c>
      <c r="AM11" s="48">
        <v>2</v>
      </c>
      <c r="AN11" s="47">
        <v>10</v>
      </c>
      <c r="AO11" s="41">
        <v>18.75</v>
      </c>
      <c r="AP11" s="41">
        <v>18</v>
      </c>
      <c r="AQ11" s="41">
        <f t="shared" si="2"/>
        <v>19.475000000000001</v>
      </c>
      <c r="AR11" s="41"/>
      <c r="AS11" s="41"/>
      <c r="AT11" s="10"/>
      <c r="AU11" s="12"/>
      <c r="AV11" s="67"/>
      <c r="AW11" s="68"/>
      <c r="BD11" s="6"/>
      <c r="BE11" s="4"/>
      <c r="BF11" s="4"/>
      <c r="BG11" s="7"/>
    </row>
    <row r="12" spans="1:59" ht="24.95" customHeight="1">
      <c r="A12" s="38">
        <v>12</v>
      </c>
      <c r="B12" s="39">
        <v>400807445</v>
      </c>
      <c r="C12" s="40" t="s">
        <v>102</v>
      </c>
      <c r="D12" s="41"/>
      <c r="E12" s="41"/>
      <c r="F12" s="41"/>
      <c r="G12" s="41" t="s">
        <v>9</v>
      </c>
      <c r="H12" s="41"/>
      <c r="I12" s="41" t="s">
        <v>44</v>
      </c>
      <c r="J12" s="41" t="s">
        <v>44</v>
      </c>
      <c r="K12" s="41" t="s">
        <v>79</v>
      </c>
      <c r="L12" s="42" t="s">
        <v>75</v>
      </c>
      <c r="M12" s="42" t="s">
        <v>47</v>
      </c>
      <c r="N12" s="43"/>
      <c r="O12" s="43" t="s">
        <v>49</v>
      </c>
      <c r="P12" s="43"/>
      <c r="Q12" s="43"/>
      <c r="R12" s="44" t="s">
        <v>79</v>
      </c>
      <c r="S12" s="43"/>
      <c r="T12" s="44" t="s">
        <v>79</v>
      </c>
      <c r="U12" s="44"/>
      <c r="V12" s="43"/>
      <c r="W12" s="43"/>
      <c r="X12" s="43"/>
      <c r="Y12" s="43"/>
      <c r="Z12" s="45" t="s">
        <v>79</v>
      </c>
      <c r="AA12" s="43"/>
      <c r="AB12" s="46" t="s">
        <v>79</v>
      </c>
      <c r="AC12" s="43"/>
      <c r="AD12" s="43"/>
      <c r="AE12" s="41" t="e">
        <f t="shared" si="0"/>
        <v>#VALUE!</v>
      </c>
      <c r="AF12" s="41"/>
      <c r="AG12" s="41" t="s">
        <v>103</v>
      </c>
      <c r="AH12" s="41"/>
      <c r="AI12" s="41"/>
      <c r="AJ12" s="41"/>
      <c r="AK12" s="41"/>
      <c r="AL12" s="48"/>
      <c r="AM12" s="48"/>
      <c r="AN12" s="47"/>
      <c r="AO12" s="41"/>
      <c r="AP12" s="41"/>
      <c r="AQ12" s="41"/>
      <c r="AR12" s="41"/>
      <c r="AS12" s="41"/>
      <c r="AT12" s="10" t="s">
        <v>104</v>
      </c>
      <c r="AU12" s="11" t="e">
        <f>2*VLOOKUP($AU$3,B:AQ,37,FALSE)</f>
        <v>#N/A</v>
      </c>
      <c r="AV12" s="69"/>
      <c r="AW12" s="68"/>
      <c r="BD12" s="6"/>
      <c r="BE12" s="4"/>
      <c r="BF12" s="4"/>
      <c r="BG12" s="7"/>
    </row>
    <row r="13" spans="1:59" ht="24.95" customHeight="1">
      <c r="A13" s="38">
        <v>14</v>
      </c>
      <c r="B13" s="39">
        <v>401810098</v>
      </c>
      <c r="C13" s="40" t="s">
        <v>105</v>
      </c>
      <c r="D13" s="41"/>
      <c r="E13" s="41" t="s">
        <v>44</v>
      </c>
      <c r="F13" s="41" t="s">
        <v>44</v>
      </c>
      <c r="G13" s="41"/>
      <c r="H13" s="41" t="s">
        <v>44</v>
      </c>
      <c r="I13" s="41" t="s">
        <v>44</v>
      </c>
      <c r="J13" s="41" t="s">
        <v>44</v>
      </c>
      <c r="K13" s="41">
        <v>100</v>
      </c>
      <c r="L13" s="42" t="s">
        <v>46</v>
      </c>
      <c r="M13" s="42" t="s">
        <v>47</v>
      </c>
      <c r="N13" s="43" t="s">
        <v>48</v>
      </c>
      <c r="O13" s="43" t="s">
        <v>49</v>
      </c>
      <c r="P13" s="43" t="s">
        <v>50</v>
      </c>
      <c r="Q13" s="43"/>
      <c r="R13" s="44" t="s">
        <v>93</v>
      </c>
      <c r="S13" s="43" t="s">
        <v>53</v>
      </c>
      <c r="T13" s="44">
        <v>100</v>
      </c>
      <c r="U13" s="44">
        <v>20</v>
      </c>
      <c r="V13" s="43" t="s">
        <v>54</v>
      </c>
      <c r="W13" s="43"/>
      <c r="X13" s="43"/>
      <c r="Y13" s="43" t="s">
        <v>56</v>
      </c>
      <c r="Z13" s="45" t="s">
        <v>79</v>
      </c>
      <c r="AA13" s="43" t="s">
        <v>106</v>
      </c>
      <c r="AB13" s="46">
        <v>100</v>
      </c>
      <c r="AC13" s="43"/>
      <c r="AD13" s="43"/>
      <c r="AE13" s="41">
        <f t="shared" si="0"/>
        <v>200</v>
      </c>
      <c r="AF13" s="41">
        <f t="shared" si="1"/>
        <v>16</v>
      </c>
      <c r="AG13" s="41" t="s">
        <v>107</v>
      </c>
      <c r="AH13" s="41"/>
      <c r="AI13" s="41"/>
      <c r="AJ13" s="41"/>
      <c r="AK13" s="41"/>
      <c r="AL13" s="48">
        <v>1</v>
      </c>
      <c r="AM13" s="48">
        <v>2</v>
      </c>
      <c r="AN13" s="47">
        <v>10</v>
      </c>
      <c r="AO13" s="41">
        <v>19.25</v>
      </c>
      <c r="AP13" s="41">
        <v>20</v>
      </c>
      <c r="AQ13" s="41">
        <f t="shared" si="2"/>
        <v>19.925000000000001</v>
      </c>
      <c r="AR13" s="41"/>
      <c r="AS13" s="41"/>
      <c r="AT13" s="10" t="s">
        <v>108</v>
      </c>
      <c r="AU13" s="11" t="e">
        <f>VLOOKUP($AU$3,B:AQ,38,FALSE)</f>
        <v>#N/A</v>
      </c>
      <c r="AV13" s="13"/>
      <c r="AW13" s="14"/>
      <c r="BD13" s="6"/>
      <c r="BE13" s="4"/>
      <c r="BF13" s="4"/>
      <c r="BG13" s="4"/>
    </row>
    <row r="14" spans="1:59" ht="24.95" customHeight="1" thickBot="1">
      <c r="A14" s="38">
        <v>15</v>
      </c>
      <c r="B14" s="39">
        <v>402470158</v>
      </c>
      <c r="C14" s="40" t="s">
        <v>109</v>
      </c>
      <c r="D14" s="41"/>
      <c r="E14" s="41" t="s">
        <v>85</v>
      </c>
      <c r="F14" s="41" t="s">
        <v>45</v>
      </c>
      <c r="G14" s="41"/>
      <c r="H14" s="41" t="s">
        <v>44</v>
      </c>
      <c r="I14" s="41" t="s">
        <v>44</v>
      </c>
      <c r="J14" s="41" t="s">
        <v>110</v>
      </c>
      <c r="K14" s="41">
        <v>100</v>
      </c>
      <c r="L14" s="42" t="s">
        <v>75</v>
      </c>
      <c r="M14" s="42" t="s">
        <v>47</v>
      </c>
      <c r="N14" s="43" t="s">
        <v>48</v>
      </c>
      <c r="O14" s="43" t="s">
        <v>49</v>
      </c>
      <c r="P14" s="43" t="s">
        <v>50</v>
      </c>
      <c r="Q14" s="43" t="s">
        <v>51</v>
      </c>
      <c r="R14" s="44" t="s">
        <v>52</v>
      </c>
      <c r="S14" s="43" t="s">
        <v>53</v>
      </c>
      <c r="T14" s="44">
        <v>100</v>
      </c>
      <c r="U14" s="44">
        <v>20</v>
      </c>
      <c r="V14" s="43" t="s">
        <v>54</v>
      </c>
      <c r="W14" s="43" t="s">
        <v>64</v>
      </c>
      <c r="X14" s="43"/>
      <c r="Y14" s="43" t="s">
        <v>56</v>
      </c>
      <c r="Z14" s="45" t="s">
        <v>79</v>
      </c>
      <c r="AA14" s="43" t="s">
        <v>65</v>
      </c>
      <c r="AB14" s="46">
        <v>100</v>
      </c>
      <c r="AC14" s="43" t="s">
        <v>58</v>
      </c>
      <c r="AD14" s="43"/>
      <c r="AE14" s="41">
        <f t="shared" si="0"/>
        <v>200</v>
      </c>
      <c r="AF14" s="41">
        <f t="shared" si="1"/>
        <v>17</v>
      </c>
      <c r="AG14" s="41" t="s">
        <v>111</v>
      </c>
      <c r="AH14" s="41">
        <v>11</v>
      </c>
      <c r="AI14" s="41"/>
      <c r="AJ14" s="41"/>
      <c r="AK14" s="41"/>
      <c r="AL14" s="48">
        <v>1</v>
      </c>
      <c r="AM14" s="48">
        <v>2</v>
      </c>
      <c r="AN14" s="47">
        <v>10</v>
      </c>
      <c r="AO14" s="41">
        <v>20</v>
      </c>
      <c r="AP14" s="41">
        <v>19.25</v>
      </c>
      <c r="AQ14" s="41">
        <f t="shared" si="2"/>
        <v>19.850000000000001</v>
      </c>
      <c r="AR14" s="41"/>
      <c r="AS14" s="41"/>
      <c r="AT14" s="10" t="s">
        <v>112</v>
      </c>
      <c r="AU14" s="11" t="e">
        <f>VLOOKUP($AU$3,B:AQ,39,FALSE)</f>
        <v>#N/A</v>
      </c>
      <c r="AV14" s="15"/>
      <c r="AW14" s="16"/>
      <c r="BD14" s="6"/>
      <c r="BE14" s="4"/>
      <c r="BF14" s="4"/>
      <c r="BG14" s="7"/>
    </row>
    <row r="15" spans="1:59" ht="24.95" customHeight="1" thickBot="1">
      <c r="A15" s="38">
        <v>16</v>
      </c>
      <c r="B15" s="39">
        <v>401806780</v>
      </c>
      <c r="C15" s="40" t="s">
        <v>113</v>
      </c>
      <c r="D15" s="41"/>
      <c r="E15" s="41"/>
      <c r="F15" s="41" t="s">
        <v>114</v>
      </c>
      <c r="G15" s="41" t="s">
        <v>9</v>
      </c>
      <c r="H15" s="41"/>
      <c r="I15" s="41" t="s">
        <v>114</v>
      </c>
      <c r="J15" s="41"/>
      <c r="K15" s="41">
        <v>97</v>
      </c>
      <c r="L15" s="42" t="s">
        <v>75</v>
      </c>
      <c r="M15" s="42" t="s">
        <v>75</v>
      </c>
      <c r="N15" s="43"/>
      <c r="O15" s="43" t="s">
        <v>49</v>
      </c>
      <c r="P15" s="43" t="s">
        <v>50</v>
      </c>
      <c r="Q15" s="43" t="s">
        <v>51</v>
      </c>
      <c r="R15" s="44">
        <v>95</v>
      </c>
      <c r="S15" s="43" t="s">
        <v>79</v>
      </c>
      <c r="T15" s="44" t="s">
        <v>79</v>
      </c>
      <c r="U15" s="44" t="s">
        <v>115</v>
      </c>
      <c r="V15" s="43" t="s">
        <v>54</v>
      </c>
      <c r="W15" s="43" t="s">
        <v>64</v>
      </c>
      <c r="X15" s="43" t="s">
        <v>57</v>
      </c>
      <c r="Y15" s="43"/>
      <c r="Z15" s="45" t="s">
        <v>57</v>
      </c>
      <c r="AA15" s="43" t="s">
        <v>116</v>
      </c>
      <c r="AB15" s="46" t="s">
        <v>79</v>
      </c>
      <c r="AC15" s="43" t="s">
        <v>58</v>
      </c>
      <c r="AD15" s="43"/>
      <c r="AE15" s="41" t="e">
        <f t="shared" si="0"/>
        <v>#VALUE!</v>
      </c>
      <c r="AF15" s="41">
        <f t="shared" si="1"/>
        <v>14</v>
      </c>
      <c r="AG15" s="41"/>
      <c r="AH15" s="41">
        <v>18</v>
      </c>
      <c r="AI15" s="41"/>
      <c r="AJ15" s="41"/>
      <c r="AK15" s="41"/>
      <c r="AL15" s="48">
        <v>0.8</v>
      </c>
      <c r="AM15" s="48">
        <v>1.1000000000000001</v>
      </c>
      <c r="AN15" s="47">
        <v>9.5</v>
      </c>
      <c r="AO15" s="41">
        <v>6.75</v>
      </c>
      <c r="AP15" s="41">
        <v>2.5</v>
      </c>
      <c r="AQ15" s="41">
        <f t="shared" si="2"/>
        <v>13.375</v>
      </c>
      <c r="AR15" s="41"/>
      <c r="AS15" s="41"/>
      <c r="AT15" s="17" t="s">
        <v>117</v>
      </c>
      <c r="AU15" s="18" t="e">
        <f>SUM(AU9:AU14)</f>
        <v>#N/A</v>
      </c>
      <c r="AV15" s="19"/>
      <c r="AW15" s="20"/>
      <c r="BD15" s="6"/>
      <c r="BE15" s="4"/>
      <c r="BF15" s="4"/>
      <c r="BG15" s="7"/>
    </row>
    <row r="16" spans="1:59" ht="24.95" customHeight="1">
      <c r="A16" s="38">
        <v>17</v>
      </c>
      <c r="B16" s="39">
        <v>400800372</v>
      </c>
      <c r="C16" s="40" t="s">
        <v>118</v>
      </c>
      <c r="D16" s="49"/>
      <c r="E16" s="49"/>
      <c r="F16" s="49"/>
      <c r="G16" s="49" t="s">
        <v>119</v>
      </c>
      <c r="H16" s="49" t="s">
        <v>44</v>
      </c>
      <c r="I16" s="49" t="s">
        <v>120</v>
      </c>
      <c r="J16" s="49" t="s">
        <v>44</v>
      </c>
      <c r="K16" s="41" t="s">
        <v>79</v>
      </c>
      <c r="L16" s="42" t="s">
        <v>75</v>
      </c>
      <c r="M16" s="42" t="s">
        <v>75</v>
      </c>
      <c r="N16" s="43" t="s">
        <v>48</v>
      </c>
      <c r="O16" s="43"/>
      <c r="P16" s="43" t="s">
        <v>50</v>
      </c>
      <c r="Q16" s="43" t="s">
        <v>51</v>
      </c>
      <c r="R16" s="44" t="s">
        <v>52</v>
      </c>
      <c r="S16" s="43" t="s">
        <v>53</v>
      </c>
      <c r="T16" s="44">
        <v>100</v>
      </c>
      <c r="U16" s="44">
        <v>20</v>
      </c>
      <c r="V16" s="43" t="s">
        <v>54</v>
      </c>
      <c r="W16" s="43"/>
      <c r="X16" s="43" t="s">
        <v>55</v>
      </c>
      <c r="Y16" s="43" t="s">
        <v>56</v>
      </c>
      <c r="Z16" s="45" t="s">
        <v>57</v>
      </c>
      <c r="AA16" s="43" t="s">
        <v>57</v>
      </c>
      <c r="AB16" s="46" t="s">
        <v>79</v>
      </c>
      <c r="AC16" s="43" t="s">
        <v>58</v>
      </c>
      <c r="AD16" s="43"/>
      <c r="AE16" s="41" t="e">
        <f t="shared" si="0"/>
        <v>#VALUE!</v>
      </c>
      <c r="AF16" s="41">
        <f t="shared" si="1"/>
        <v>15</v>
      </c>
      <c r="AG16" s="41" t="s">
        <v>121</v>
      </c>
      <c r="AH16" s="41"/>
      <c r="AI16" s="41"/>
      <c r="AJ16" s="41"/>
      <c r="AK16" s="41"/>
      <c r="AL16" s="48">
        <v>1</v>
      </c>
      <c r="AM16" s="48">
        <v>1.9</v>
      </c>
      <c r="AN16" s="47">
        <v>10</v>
      </c>
      <c r="AO16" s="41">
        <v>16</v>
      </c>
      <c r="AP16" s="41">
        <v>16.75</v>
      </c>
      <c r="AQ16" s="41">
        <f t="shared" si="2"/>
        <v>18.850000000000001</v>
      </c>
      <c r="AR16" s="41"/>
      <c r="AS16" s="41"/>
      <c r="BD16" s="6"/>
      <c r="BE16" s="4"/>
      <c r="BF16" s="4"/>
      <c r="BG16" s="7"/>
    </row>
    <row r="17" spans="1:59" ht="24.95" customHeight="1">
      <c r="A17" s="38">
        <v>18</v>
      </c>
      <c r="B17" s="39">
        <v>402436422</v>
      </c>
      <c r="C17" s="40" t="s">
        <v>122</v>
      </c>
      <c r="D17" s="41"/>
      <c r="E17" s="41"/>
      <c r="F17" s="41"/>
      <c r="G17" s="41" t="s">
        <v>9</v>
      </c>
      <c r="H17" s="41" t="s">
        <v>44</v>
      </c>
      <c r="I17" s="41" t="s">
        <v>45</v>
      </c>
      <c r="J17" s="41" t="s">
        <v>44</v>
      </c>
      <c r="K17" s="41">
        <v>98</v>
      </c>
      <c r="L17" s="42" t="s">
        <v>75</v>
      </c>
      <c r="M17" s="42" t="s">
        <v>47</v>
      </c>
      <c r="N17" s="43" t="s">
        <v>48</v>
      </c>
      <c r="O17" s="43" t="s">
        <v>49</v>
      </c>
      <c r="P17" s="43"/>
      <c r="Q17" s="43" t="s">
        <v>51</v>
      </c>
      <c r="R17" s="44" t="s">
        <v>52</v>
      </c>
      <c r="S17" s="43" t="s">
        <v>53</v>
      </c>
      <c r="T17" s="44" t="s">
        <v>79</v>
      </c>
      <c r="U17" s="44">
        <v>20</v>
      </c>
      <c r="V17" s="43" t="s">
        <v>54</v>
      </c>
      <c r="W17" s="43" t="s">
        <v>64</v>
      </c>
      <c r="X17" s="43" t="s">
        <v>55</v>
      </c>
      <c r="Y17" s="43"/>
      <c r="Z17" s="45" t="s">
        <v>79</v>
      </c>
      <c r="AA17" s="43" t="s">
        <v>65</v>
      </c>
      <c r="AB17" s="46" t="s">
        <v>79</v>
      </c>
      <c r="AC17" s="43"/>
      <c r="AD17" s="43"/>
      <c r="AE17" s="41" t="e">
        <f t="shared" si="0"/>
        <v>#VALUE!</v>
      </c>
      <c r="AF17" s="41">
        <f t="shared" si="1"/>
        <v>15</v>
      </c>
      <c r="AG17" s="41" t="s">
        <v>123</v>
      </c>
      <c r="AH17" s="41">
        <v>18</v>
      </c>
      <c r="AI17" s="41"/>
      <c r="AJ17" s="41"/>
      <c r="AK17" s="41"/>
      <c r="AL17" s="48">
        <v>1</v>
      </c>
      <c r="AM17" s="48">
        <v>1.7</v>
      </c>
      <c r="AN17" s="47">
        <v>9.8000000000000007</v>
      </c>
      <c r="AO17" s="41">
        <v>19</v>
      </c>
      <c r="AP17" s="41">
        <v>17.25</v>
      </c>
      <c r="AQ17" s="41">
        <f t="shared" si="2"/>
        <v>18.850000000000001</v>
      </c>
      <c r="AR17" s="41"/>
      <c r="AS17" s="41"/>
      <c r="BD17" s="6"/>
      <c r="BE17" s="4"/>
      <c r="BF17" s="4"/>
      <c r="BG17" s="4"/>
    </row>
    <row r="18" spans="1:59" ht="24.95" customHeight="1">
      <c r="A18" s="38">
        <v>19</v>
      </c>
      <c r="B18" s="39">
        <v>402436053</v>
      </c>
      <c r="C18" s="40" t="s">
        <v>124</v>
      </c>
      <c r="D18" s="50"/>
      <c r="E18" s="41" t="s">
        <v>44</v>
      </c>
      <c r="F18" s="41" t="s">
        <v>44</v>
      </c>
      <c r="G18" s="41"/>
      <c r="H18" s="41" t="s">
        <v>44</v>
      </c>
      <c r="I18" s="41" t="s">
        <v>125</v>
      </c>
      <c r="J18" s="41" t="s">
        <v>44</v>
      </c>
      <c r="K18" s="41">
        <v>100</v>
      </c>
      <c r="L18" s="42" t="s">
        <v>46</v>
      </c>
      <c r="M18" s="42" t="s">
        <v>47</v>
      </c>
      <c r="N18" s="43" t="s">
        <v>48</v>
      </c>
      <c r="O18" s="43" t="s">
        <v>49</v>
      </c>
      <c r="P18" s="43" t="s">
        <v>50</v>
      </c>
      <c r="Q18" s="43" t="s">
        <v>51</v>
      </c>
      <c r="R18" s="44" t="s">
        <v>126</v>
      </c>
      <c r="S18" s="43" t="s">
        <v>53</v>
      </c>
      <c r="T18" s="44">
        <v>100</v>
      </c>
      <c r="U18" s="44">
        <v>20</v>
      </c>
      <c r="V18" s="43" t="s">
        <v>54</v>
      </c>
      <c r="W18" s="43" t="s">
        <v>64</v>
      </c>
      <c r="X18" s="43"/>
      <c r="Y18" s="43" t="s">
        <v>56</v>
      </c>
      <c r="Z18" s="45">
        <v>100</v>
      </c>
      <c r="AA18" s="43" t="s">
        <v>65</v>
      </c>
      <c r="AB18" s="46">
        <v>100</v>
      </c>
      <c r="AC18" s="43" t="s">
        <v>58</v>
      </c>
      <c r="AD18" s="43"/>
      <c r="AE18" s="41">
        <f t="shared" si="0"/>
        <v>200</v>
      </c>
      <c r="AF18" s="41">
        <f t="shared" si="1"/>
        <v>17</v>
      </c>
      <c r="AG18" s="41" t="s">
        <v>127</v>
      </c>
      <c r="AH18" s="41">
        <v>25</v>
      </c>
      <c r="AI18" s="41"/>
      <c r="AJ18" s="41"/>
      <c r="AK18" s="41"/>
      <c r="AL18" s="48">
        <v>1</v>
      </c>
      <c r="AM18" s="48">
        <v>2</v>
      </c>
      <c r="AN18" s="47">
        <v>10</v>
      </c>
      <c r="AO18" s="41">
        <v>18</v>
      </c>
      <c r="AP18" s="41">
        <v>18.25</v>
      </c>
      <c r="AQ18" s="41">
        <f t="shared" si="2"/>
        <v>19.45</v>
      </c>
      <c r="AR18" s="41"/>
      <c r="AS18" s="41"/>
      <c r="BD18" s="6"/>
      <c r="BE18" s="4"/>
      <c r="BF18" s="4"/>
      <c r="BG18" s="4"/>
    </row>
    <row r="19" spans="1:59" s="21" customFormat="1" ht="24.95" customHeight="1">
      <c r="A19" s="51">
        <v>20</v>
      </c>
      <c r="B19" s="52">
        <v>402820176</v>
      </c>
      <c r="C19" s="53" t="s">
        <v>128</v>
      </c>
      <c r="D19" s="54"/>
      <c r="E19" s="54" t="s">
        <v>44</v>
      </c>
      <c r="F19" s="54" t="s">
        <v>44</v>
      </c>
      <c r="G19" s="54"/>
      <c r="H19" s="54" t="s">
        <v>44</v>
      </c>
      <c r="I19" s="54" t="s">
        <v>63</v>
      </c>
      <c r="J19" s="54" t="s">
        <v>129</v>
      </c>
      <c r="K19" s="54">
        <v>100</v>
      </c>
      <c r="L19" s="55" t="s">
        <v>46</v>
      </c>
      <c r="M19" s="55" t="s">
        <v>47</v>
      </c>
      <c r="N19" s="56" t="s">
        <v>48</v>
      </c>
      <c r="O19" s="56" t="s">
        <v>49</v>
      </c>
      <c r="P19" s="56" t="s">
        <v>50</v>
      </c>
      <c r="Q19" s="56" t="s">
        <v>51</v>
      </c>
      <c r="R19" s="57" t="s">
        <v>89</v>
      </c>
      <c r="S19" s="56" t="s">
        <v>53</v>
      </c>
      <c r="T19" s="57">
        <v>80</v>
      </c>
      <c r="U19" s="57">
        <v>20</v>
      </c>
      <c r="V19" s="56" t="s">
        <v>54</v>
      </c>
      <c r="W19" s="56" t="s">
        <v>64</v>
      </c>
      <c r="X19" s="56" t="s">
        <v>70</v>
      </c>
      <c r="Y19" s="56" t="s">
        <v>56</v>
      </c>
      <c r="Z19" s="58">
        <v>45</v>
      </c>
      <c r="AA19" s="56" t="s">
        <v>65</v>
      </c>
      <c r="AB19" s="46">
        <v>100</v>
      </c>
      <c r="AC19" s="43" t="s">
        <v>58</v>
      </c>
      <c r="AD19" s="56"/>
      <c r="AE19" s="54">
        <f t="shared" si="0"/>
        <v>180</v>
      </c>
      <c r="AF19" s="54">
        <f t="shared" si="1"/>
        <v>17</v>
      </c>
      <c r="AG19" s="54" t="s">
        <v>130</v>
      </c>
      <c r="AH19" s="54">
        <v>11</v>
      </c>
      <c r="AI19" s="54"/>
      <c r="AJ19" s="54"/>
      <c r="AK19" s="54"/>
      <c r="AL19" s="59">
        <v>1</v>
      </c>
      <c r="AM19" s="59">
        <v>2</v>
      </c>
      <c r="AN19" s="60">
        <v>9.1999999999999993</v>
      </c>
      <c r="AO19" s="54">
        <v>10.5</v>
      </c>
      <c r="AP19" s="54">
        <v>9</v>
      </c>
      <c r="AQ19" s="41">
        <f t="shared" si="2"/>
        <v>16.05</v>
      </c>
      <c r="AR19" s="54"/>
      <c r="AS19" s="54"/>
      <c r="BD19" s="6"/>
      <c r="BE19" s="4"/>
      <c r="BF19" s="4"/>
      <c r="BG19" s="4"/>
    </row>
    <row r="20" spans="1:59" ht="24.95" customHeight="1">
      <c r="A20" s="38">
        <v>21</v>
      </c>
      <c r="B20" s="39">
        <v>402436158</v>
      </c>
      <c r="C20" s="40" t="s">
        <v>131</v>
      </c>
      <c r="D20" s="41"/>
      <c r="E20" s="41"/>
      <c r="F20" s="41" t="s">
        <v>44</v>
      </c>
      <c r="G20" s="41" t="s">
        <v>9</v>
      </c>
      <c r="H20" s="41" t="s">
        <v>44</v>
      </c>
      <c r="I20" s="41" t="s">
        <v>44</v>
      </c>
      <c r="J20" s="41" t="s">
        <v>120</v>
      </c>
      <c r="K20" s="41" t="s">
        <v>79</v>
      </c>
      <c r="L20" s="42" t="s">
        <v>46</v>
      </c>
      <c r="M20" s="42" t="s">
        <v>47</v>
      </c>
      <c r="N20" s="43" t="s">
        <v>48</v>
      </c>
      <c r="O20" s="43" t="s">
        <v>49</v>
      </c>
      <c r="P20" s="43" t="s">
        <v>50</v>
      </c>
      <c r="Q20" s="43" t="s">
        <v>51</v>
      </c>
      <c r="R20" s="44" t="s">
        <v>52</v>
      </c>
      <c r="S20" s="43" t="s">
        <v>53</v>
      </c>
      <c r="T20" s="44" t="s">
        <v>79</v>
      </c>
      <c r="U20" s="44">
        <v>20</v>
      </c>
      <c r="V20" s="43" t="s">
        <v>54</v>
      </c>
      <c r="W20" s="43" t="s">
        <v>64</v>
      </c>
      <c r="X20" s="43" t="s">
        <v>55</v>
      </c>
      <c r="Y20" s="43" t="s">
        <v>56</v>
      </c>
      <c r="Z20" s="45" t="s">
        <v>100</v>
      </c>
      <c r="AA20" s="43" t="s">
        <v>65</v>
      </c>
      <c r="AB20" s="46">
        <v>100</v>
      </c>
      <c r="AC20" s="43" t="s">
        <v>58</v>
      </c>
      <c r="AD20" s="43"/>
      <c r="AE20" s="41" t="e">
        <f t="shared" si="0"/>
        <v>#VALUE!</v>
      </c>
      <c r="AF20" s="41">
        <f t="shared" si="1"/>
        <v>17</v>
      </c>
      <c r="AG20" s="41" t="s">
        <v>132</v>
      </c>
      <c r="AH20" s="41">
        <v>11</v>
      </c>
      <c r="AI20" s="41"/>
      <c r="AJ20" s="41"/>
      <c r="AK20" s="41"/>
      <c r="AL20" s="48">
        <v>1</v>
      </c>
      <c r="AM20" s="48">
        <v>1.8</v>
      </c>
      <c r="AN20" s="47">
        <v>9.5</v>
      </c>
      <c r="AO20" s="41">
        <v>8.25</v>
      </c>
      <c r="AP20" s="41">
        <v>10</v>
      </c>
      <c r="AQ20" s="41">
        <f t="shared" si="2"/>
        <v>16.125</v>
      </c>
      <c r="AR20" s="41"/>
      <c r="AS20" s="41"/>
      <c r="BD20" s="6"/>
      <c r="BE20" s="4"/>
      <c r="BF20" s="4"/>
      <c r="BG20" s="7"/>
    </row>
    <row r="21" spans="1:59" ht="24.95" customHeight="1">
      <c r="A21" s="38">
        <v>22</v>
      </c>
      <c r="B21" s="39">
        <v>402820022</v>
      </c>
      <c r="C21" s="40" t="s">
        <v>133</v>
      </c>
      <c r="D21" s="41"/>
      <c r="E21" s="41" t="s">
        <v>99</v>
      </c>
      <c r="F21" s="41" t="s">
        <v>44</v>
      </c>
      <c r="G21" s="41"/>
      <c r="H21" s="41" t="s">
        <v>44</v>
      </c>
      <c r="I21" s="41" t="s">
        <v>45</v>
      </c>
      <c r="J21" s="41"/>
      <c r="K21" s="41">
        <v>97</v>
      </c>
      <c r="L21" s="42" t="s">
        <v>46</v>
      </c>
      <c r="M21" s="42" t="s">
        <v>47</v>
      </c>
      <c r="N21" s="43" t="s">
        <v>48</v>
      </c>
      <c r="O21" s="43"/>
      <c r="P21" s="43" t="s">
        <v>50</v>
      </c>
      <c r="Q21" s="43" t="s">
        <v>51</v>
      </c>
      <c r="R21" s="44" t="s">
        <v>52</v>
      </c>
      <c r="S21" s="43" t="s">
        <v>53</v>
      </c>
      <c r="T21" s="44" t="s">
        <v>79</v>
      </c>
      <c r="U21" s="44"/>
      <c r="V21" s="43" t="s">
        <v>54</v>
      </c>
      <c r="W21" s="43" t="s">
        <v>64</v>
      </c>
      <c r="X21" s="43" t="s">
        <v>55</v>
      </c>
      <c r="Y21" s="43" t="s">
        <v>56</v>
      </c>
      <c r="Z21" s="45" t="s">
        <v>79</v>
      </c>
      <c r="AA21" s="43" t="s">
        <v>65</v>
      </c>
      <c r="AB21" s="46" t="s">
        <v>79</v>
      </c>
      <c r="AC21" s="43"/>
      <c r="AD21" s="43"/>
      <c r="AE21" s="41" t="e">
        <f t="shared" si="0"/>
        <v>#VALUE!</v>
      </c>
      <c r="AF21" s="41">
        <f t="shared" si="1"/>
        <v>14</v>
      </c>
      <c r="AG21" s="41" t="s">
        <v>134</v>
      </c>
      <c r="AH21" s="41">
        <v>11</v>
      </c>
      <c r="AI21" s="41"/>
      <c r="AJ21" s="41"/>
      <c r="AK21" s="41"/>
      <c r="AL21" s="48">
        <v>0.8</v>
      </c>
      <c r="AM21" s="48">
        <v>1.8</v>
      </c>
      <c r="AN21" s="47">
        <v>9.9</v>
      </c>
      <c r="AO21" s="41">
        <v>5.25</v>
      </c>
      <c r="AP21" s="41"/>
      <c r="AQ21" s="41">
        <f t="shared" si="2"/>
        <v>13.825000000000001</v>
      </c>
      <c r="AR21" s="41"/>
      <c r="AS21" s="41"/>
      <c r="BD21" s="6"/>
      <c r="BE21" s="4"/>
      <c r="BF21" s="4"/>
      <c r="BG21" s="7"/>
    </row>
    <row r="22" spans="1:59" ht="24.95" customHeight="1">
      <c r="A22" s="38">
        <v>23</v>
      </c>
      <c r="B22" s="39">
        <v>401810940</v>
      </c>
      <c r="C22" s="40" t="s">
        <v>135</v>
      </c>
      <c r="D22" s="41"/>
      <c r="E22" s="41" t="s">
        <v>44</v>
      </c>
      <c r="F22" s="41" t="s">
        <v>44</v>
      </c>
      <c r="G22" s="41" t="s">
        <v>119</v>
      </c>
      <c r="H22" s="41" t="s">
        <v>44</v>
      </c>
      <c r="I22" s="41" t="s">
        <v>63</v>
      </c>
      <c r="J22" s="41" t="s">
        <v>44</v>
      </c>
      <c r="K22" s="41" t="s">
        <v>136</v>
      </c>
      <c r="L22" s="42" t="s">
        <v>46</v>
      </c>
      <c r="M22" s="42" t="s">
        <v>47</v>
      </c>
      <c r="N22" s="43" t="s">
        <v>48</v>
      </c>
      <c r="O22" s="43" t="s">
        <v>49</v>
      </c>
      <c r="P22" s="43"/>
      <c r="Q22" s="43" t="s">
        <v>51</v>
      </c>
      <c r="R22" s="44" t="s">
        <v>79</v>
      </c>
      <c r="S22" s="43" t="s">
        <v>137</v>
      </c>
      <c r="T22" s="44" t="e">
        <v>#N/A</v>
      </c>
      <c r="U22" s="44"/>
      <c r="V22" s="43" t="s">
        <v>54</v>
      </c>
      <c r="W22" s="43" t="s">
        <v>64</v>
      </c>
      <c r="X22" s="43"/>
      <c r="Y22" s="43"/>
      <c r="Z22" s="45" t="s">
        <v>79</v>
      </c>
      <c r="AA22" s="43"/>
      <c r="AB22" s="46" t="s">
        <v>79</v>
      </c>
      <c r="AC22" s="43"/>
      <c r="AD22" s="43"/>
      <c r="AE22" s="41" t="e">
        <f t="shared" si="0"/>
        <v>#N/A</v>
      </c>
      <c r="AF22" s="41">
        <f t="shared" si="1"/>
        <v>16</v>
      </c>
      <c r="AG22" s="41" t="s">
        <v>121</v>
      </c>
      <c r="AH22" s="41">
        <v>11</v>
      </c>
      <c r="AI22" s="41"/>
      <c r="AJ22" s="41"/>
      <c r="AK22" s="41"/>
      <c r="AL22" s="48">
        <v>1</v>
      </c>
      <c r="AM22" s="48">
        <v>0.5</v>
      </c>
      <c r="AN22" s="47"/>
      <c r="AO22" s="41">
        <v>10</v>
      </c>
      <c r="AP22" s="41"/>
      <c r="AQ22" s="41"/>
      <c r="AR22" s="41"/>
      <c r="AS22" s="41"/>
      <c r="BD22" s="6"/>
      <c r="BE22" s="4"/>
      <c r="BF22" s="4"/>
      <c r="BG22" s="4"/>
    </row>
    <row r="23" spans="1:59" ht="24.95" customHeight="1">
      <c r="A23" s="38">
        <v>38</v>
      </c>
      <c r="B23" s="39">
        <v>99821161</v>
      </c>
      <c r="C23" s="40" t="s">
        <v>138</v>
      </c>
      <c r="D23" s="41"/>
      <c r="E23" s="41"/>
      <c r="F23" s="41"/>
      <c r="G23" s="41"/>
      <c r="H23" s="41"/>
      <c r="I23" s="41"/>
      <c r="J23" s="41"/>
      <c r="K23" s="41" t="s">
        <v>79</v>
      </c>
      <c r="L23" s="42"/>
      <c r="M23" s="42"/>
      <c r="N23" s="43"/>
      <c r="O23" s="43" t="s">
        <v>49</v>
      </c>
      <c r="P23" s="43"/>
      <c r="Q23" s="43" t="s">
        <v>51</v>
      </c>
      <c r="R23" s="44" t="s">
        <v>79</v>
      </c>
      <c r="S23" s="43"/>
      <c r="T23" s="44" t="s">
        <v>79</v>
      </c>
      <c r="U23" s="44"/>
      <c r="V23" s="43"/>
      <c r="W23" s="43"/>
      <c r="X23" s="43"/>
      <c r="Y23" s="43"/>
      <c r="Z23" s="43"/>
      <c r="AA23" s="43"/>
      <c r="AB23" s="46" t="s">
        <v>79</v>
      </c>
      <c r="AC23" s="43"/>
      <c r="AD23" s="43"/>
      <c r="AE23" s="41" t="e">
        <f>T23+K23</f>
        <v>#VALUE!</v>
      </c>
      <c r="AF23" s="41">
        <f>COUNTA(E23:V23)</f>
        <v>5</v>
      </c>
      <c r="AG23" s="41"/>
      <c r="AH23" s="41"/>
      <c r="AI23" s="41"/>
      <c r="AJ23" s="41"/>
      <c r="AK23" s="41"/>
      <c r="AL23" s="48"/>
      <c r="AM23" s="48"/>
      <c r="AN23" s="47"/>
      <c r="AO23" s="41"/>
      <c r="AP23" s="41">
        <v>1</v>
      </c>
      <c r="AQ23" s="41"/>
      <c r="AR23" s="41"/>
      <c r="AS23" s="41"/>
      <c r="BD23" s="6"/>
      <c r="BE23" s="4"/>
      <c r="BF23" s="4"/>
      <c r="BG23" s="4"/>
    </row>
    <row r="24" spans="1:59" ht="24.95" customHeight="1">
      <c r="A24" s="38">
        <v>24</v>
      </c>
      <c r="B24" s="39">
        <v>402800036</v>
      </c>
      <c r="C24" s="40" t="s">
        <v>139</v>
      </c>
      <c r="D24" s="41"/>
      <c r="E24" s="41" t="s">
        <v>99</v>
      </c>
      <c r="F24" s="41" t="s">
        <v>44</v>
      </c>
      <c r="G24" s="41"/>
      <c r="H24" s="41" t="s">
        <v>44</v>
      </c>
      <c r="I24" s="41" t="s">
        <v>140</v>
      </c>
      <c r="J24" s="41" t="s">
        <v>44</v>
      </c>
      <c r="K24" s="41">
        <v>100</v>
      </c>
      <c r="L24" s="42" t="s">
        <v>46</v>
      </c>
      <c r="M24" s="42" t="s">
        <v>47</v>
      </c>
      <c r="N24" s="43" t="s">
        <v>48</v>
      </c>
      <c r="O24" s="43" t="s">
        <v>49</v>
      </c>
      <c r="P24" s="43" t="s">
        <v>50</v>
      </c>
      <c r="Q24" s="43" t="s">
        <v>51</v>
      </c>
      <c r="R24" s="44" t="s">
        <v>52</v>
      </c>
      <c r="S24" s="43" t="s">
        <v>53</v>
      </c>
      <c r="T24" s="44">
        <v>100</v>
      </c>
      <c r="U24" s="44">
        <v>20</v>
      </c>
      <c r="V24" s="43" t="s">
        <v>54</v>
      </c>
      <c r="W24" s="43" t="s">
        <v>64</v>
      </c>
      <c r="X24" s="43" t="s">
        <v>55</v>
      </c>
      <c r="Y24" s="43" t="s">
        <v>56</v>
      </c>
      <c r="Z24" s="45" t="s">
        <v>79</v>
      </c>
      <c r="AA24" s="43" t="s">
        <v>65</v>
      </c>
      <c r="AB24" s="46" t="s">
        <v>79</v>
      </c>
      <c r="AC24" s="43" t="s">
        <v>58</v>
      </c>
      <c r="AD24" s="43"/>
      <c r="AE24" s="41">
        <f t="shared" si="0"/>
        <v>200</v>
      </c>
      <c r="AF24" s="41">
        <f t="shared" si="1"/>
        <v>17</v>
      </c>
      <c r="AG24" s="41" t="s">
        <v>132</v>
      </c>
      <c r="AH24" s="41">
        <v>11</v>
      </c>
      <c r="AI24" s="41"/>
      <c r="AJ24" s="41"/>
      <c r="AK24" s="41"/>
      <c r="AL24" s="48">
        <v>1</v>
      </c>
      <c r="AM24" s="48">
        <v>2</v>
      </c>
      <c r="AN24" s="47">
        <v>10</v>
      </c>
      <c r="AO24" s="41">
        <v>16</v>
      </c>
      <c r="AP24" s="41">
        <v>10</v>
      </c>
      <c r="AQ24" s="41">
        <f t="shared" si="2"/>
        <v>17.600000000000001</v>
      </c>
      <c r="AR24" s="41"/>
      <c r="AS24" s="41"/>
      <c r="BD24" s="4"/>
      <c r="BE24" s="4"/>
      <c r="BF24" s="4"/>
      <c r="BG24" s="4"/>
    </row>
    <row r="25" spans="1:59" ht="24.95" customHeight="1">
      <c r="A25" s="38">
        <v>26</v>
      </c>
      <c r="B25" s="39">
        <v>402820297</v>
      </c>
      <c r="C25" s="40" t="s">
        <v>141</v>
      </c>
      <c r="D25" s="41"/>
      <c r="E25" s="41"/>
      <c r="F25" s="41"/>
      <c r="G25" s="41" t="s">
        <v>9</v>
      </c>
      <c r="H25" s="41" t="s">
        <v>44</v>
      </c>
      <c r="I25" s="41" t="s">
        <v>120</v>
      </c>
      <c r="J25" s="41" t="s">
        <v>44</v>
      </c>
      <c r="K25" s="41">
        <v>95</v>
      </c>
      <c r="L25" s="42" t="s">
        <v>75</v>
      </c>
      <c r="M25" s="42" t="s">
        <v>47</v>
      </c>
      <c r="N25" s="43" t="s">
        <v>48</v>
      </c>
      <c r="O25" s="43" t="s">
        <v>49</v>
      </c>
      <c r="P25" s="43" t="s">
        <v>50</v>
      </c>
      <c r="Q25" s="43"/>
      <c r="R25" s="44">
        <v>99</v>
      </c>
      <c r="S25" s="43" t="s">
        <v>53</v>
      </c>
      <c r="T25" s="44">
        <v>100</v>
      </c>
      <c r="U25" s="44">
        <v>20</v>
      </c>
      <c r="V25" s="43" t="s">
        <v>54</v>
      </c>
      <c r="W25" s="43" t="s">
        <v>64</v>
      </c>
      <c r="X25" s="43" t="s">
        <v>55</v>
      </c>
      <c r="Y25" s="43" t="s">
        <v>56</v>
      </c>
      <c r="Z25" s="45">
        <v>45</v>
      </c>
      <c r="AA25" s="43" t="s">
        <v>65</v>
      </c>
      <c r="AB25" s="46">
        <v>100</v>
      </c>
      <c r="AC25" s="43" t="s">
        <v>58</v>
      </c>
      <c r="AD25" s="43"/>
      <c r="AE25" s="41">
        <f t="shared" si="0"/>
        <v>195</v>
      </c>
      <c r="AF25" s="41">
        <f t="shared" si="1"/>
        <v>15</v>
      </c>
      <c r="AG25" s="41" t="s">
        <v>142</v>
      </c>
      <c r="AH25" s="41">
        <v>4</v>
      </c>
      <c r="AI25" s="41"/>
      <c r="AJ25" s="41"/>
      <c r="AK25" s="41"/>
      <c r="AL25" s="48">
        <v>1</v>
      </c>
      <c r="AM25" s="48">
        <v>2</v>
      </c>
      <c r="AN25" s="47">
        <v>10</v>
      </c>
      <c r="AO25" s="41">
        <v>18.25</v>
      </c>
      <c r="AP25" s="41">
        <v>17.5</v>
      </c>
      <c r="AQ25" s="41">
        <f t="shared" si="2"/>
        <v>19.324999999999999</v>
      </c>
      <c r="AR25" s="41"/>
      <c r="AS25" s="41"/>
      <c r="BD25" s="6"/>
      <c r="BE25" s="4"/>
      <c r="BF25" s="4"/>
      <c r="BG25" s="4"/>
    </row>
    <row r="26" spans="1:59" ht="24.95" customHeight="1">
      <c r="A26" s="38">
        <v>27</v>
      </c>
      <c r="B26" s="39">
        <v>402470213</v>
      </c>
      <c r="C26" s="40" t="s">
        <v>143</v>
      </c>
      <c r="D26" s="41"/>
      <c r="E26" s="41"/>
      <c r="F26" s="41"/>
      <c r="G26" s="41"/>
      <c r="H26" s="41" t="s">
        <v>45</v>
      </c>
      <c r="I26" s="41" t="s">
        <v>44</v>
      </c>
      <c r="J26" s="41" t="s">
        <v>44</v>
      </c>
      <c r="K26" s="41">
        <v>98</v>
      </c>
      <c r="L26" s="42" t="s">
        <v>75</v>
      </c>
      <c r="M26" s="42" t="s">
        <v>47</v>
      </c>
      <c r="N26" s="43" t="s">
        <v>48</v>
      </c>
      <c r="O26" s="43" t="s">
        <v>49</v>
      </c>
      <c r="P26" s="43" t="s">
        <v>50</v>
      </c>
      <c r="Q26" s="43" t="s">
        <v>51</v>
      </c>
      <c r="R26" s="44" t="s">
        <v>52</v>
      </c>
      <c r="S26" s="43" t="s">
        <v>53</v>
      </c>
      <c r="T26" s="44">
        <v>35</v>
      </c>
      <c r="U26" s="44">
        <v>20</v>
      </c>
      <c r="V26" s="43"/>
      <c r="W26" s="43" t="s">
        <v>64</v>
      </c>
      <c r="X26" s="43" t="s">
        <v>55</v>
      </c>
      <c r="Y26" s="43" t="s">
        <v>56</v>
      </c>
      <c r="Z26" s="45">
        <v>100</v>
      </c>
      <c r="AA26" s="43" t="s">
        <v>65</v>
      </c>
      <c r="AB26" s="46" t="s">
        <v>57</v>
      </c>
      <c r="AC26" s="43" t="s">
        <v>58</v>
      </c>
      <c r="AD26" s="43"/>
      <c r="AE26" s="41">
        <f t="shared" si="0"/>
        <v>133</v>
      </c>
      <c r="AF26" s="41">
        <f t="shared" si="1"/>
        <v>14</v>
      </c>
      <c r="AG26" s="41" t="s">
        <v>144</v>
      </c>
      <c r="AH26" s="41">
        <v>18</v>
      </c>
      <c r="AI26" s="41" t="s">
        <v>145</v>
      </c>
      <c r="AJ26" s="41"/>
      <c r="AK26" s="41"/>
      <c r="AL26" s="48">
        <v>0.8</v>
      </c>
      <c r="AM26" s="48">
        <v>2</v>
      </c>
      <c r="AN26" s="47">
        <v>9.9</v>
      </c>
      <c r="AO26" s="41">
        <v>18</v>
      </c>
      <c r="AP26" s="41">
        <v>19.5</v>
      </c>
      <c r="AQ26" s="41">
        <f t="shared" si="2"/>
        <v>19.2</v>
      </c>
      <c r="AR26" s="41"/>
      <c r="AS26" s="41"/>
      <c r="BD26" s="6"/>
      <c r="BE26" s="4"/>
      <c r="BF26" s="4"/>
      <c r="BG26" s="4"/>
    </row>
    <row r="27" spans="1:59" ht="24.95" customHeight="1">
      <c r="A27" s="38">
        <v>28</v>
      </c>
      <c r="B27" s="39">
        <v>402800132</v>
      </c>
      <c r="C27" s="40" t="s">
        <v>146</v>
      </c>
      <c r="D27" s="41"/>
      <c r="E27" s="41" t="s">
        <v>44</v>
      </c>
      <c r="F27" s="41" t="s">
        <v>44</v>
      </c>
      <c r="G27" s="41"/>
      <c r="H27" s="41" t="s">
        <v>44</v>
      </c>
      <c r="I27" s="41" t="s">
        <v>63</v>
      </c>
      <c r="J27" s="41" t="s">
        <v>44</v>
      </c>
      <c r="K27" s="41">
        <v>100</v>
      </c>
      <c r="L27" s="42" t="s">
        <v>46</v>
      </c>
      <c r="M27" s="42" t="s">
        <v>47</v>
      </c>
      <c r="N27" s="43" t="s">
        <v>48</v>
      </c>
      <c r="O27" s="43" t="s">
        <v>49</v>
      </c>
      <c r="P27" s="43" t="s">
        <v>50</v>
      </c>
      <c r="Q27" s="43" t="s">
        <v>51</v>
      </c>
      <c r="R27" s="44" t="s">
        <v>89</v>
      </c>
      <c r="S27" s="43" t="s">
        <v>53</v>
      </c>
      <c r="T27" s="44">
        <v>80</v>
      </c>
      <c r="U27" s="44">
        <v>20</v>
      </c>
      <c r="V27" s="43" t="s">
        <v>54</v>
      </c>
      <c r="W27" s="43" t="s">
        <v>64</v>
      </c>
      <c r="X27" s="43" t="s">
        <v>70</v>
      </c>
      <c r="Y27" s="43" t="s">
        <v>56</v>
      </c>
      <c r="Z27" s="45" t="s">
        <v>100</v>
      </c>
      <c r="AA27" s="43" t="s">
        <v>65</v>
      </c>
      <c r="AB27" s="46">
        <v>100</v>
      </c>
      <c r="AC27" s="43" t="s">
        <v>58</v>
      </c>
      <c r="AD27" s="43"/>
      <c r="AE27" s="41">
        <f t="shared" si="0"/>
        <v>180</v>
      </c>
      <c r="AF27" s="41">
        <f t="shared" si="1"/>
        <v>17</v>
      </c>
      <c r="AG27" s="41" t="s">
        <v>147</v>
      </c>
      <c r="AH27" s="41">
        <v>11</v>
      </c>
      <c r="AI27" s="41"/>
      <c r="AJ27" s="41"/>
      <c r="AK27" s="41"/>
      <c r="AL27" s="48">
        <v>1</v>
      </c>
      <c r="AM27" s="48">
        <v>2</v>
      </c>
      <c r="AN27" s="47">
        <v>9.9</v>
      </c>
      <c r="AO27" s="41">
        <v>10</v>
      </c>
      <c r="AP27" s="41">
        <v>11.5</v>
      </c>
      <c r="AQ27" s="41">
        <f t="shared" si="2"/>
        <v>17.2</v>
      </c>
      <c r="AR27" s="41"/>
      <c r="AS27" s="41"/>
      <c r="BD27" s="6"/>
      <c r="BE27" s="4"/>
      <c r="BF27" s="4"/>
      <c r="BG27" s="4"/>
    </row>
    <row r="28" spans="1:59" ht="24.95" customHeight="1">
      <c r="A28" s="38">
        <v>29</v>
      </c>
      <c r="B28" s="39">
        <v>401806522</v>
      </c>
      <c r="C28" s="40" t="s">
        <v>148</v>
      </c>
      <c r="D28" s="41"/>
      <c r="E28" s="41"/>
      <c r="F28" s="41"/>
      <c r="G28" s="41" t="s">
        <v>9</v>
      </c>
      <c r="H28" s="41"/>
      <c r="I28" s="41"/>
      <c r="J28" s="41"/>
      <c r="K28" s="41" t="s">
        <v>79</v>
      </c>
      <c r="L28" s="42" t="s">
        <v>75</v>
      </c>
      <c r="M28" s="42" t="s">
        <v>75</v>
      </c>
      <c r="N28" s="43"/>
      <c r="O28" s="43"/>
      <c r="P28" s="43" t="s">
        <v>50</v>
      </c>
      <c r="Q28" s="43" t="s">
        <v>51</v>
      </c>
      <c r="R28" s="44" t="s">
        <v>89</v>
      </c>
      <c r="S28" s="43" t="s">
        <v>53</v>
      </c>
      <c r="T28" s="44" t="s">
        <v>79</v>
      </c>
      <c r="U28" s="44"/>
      <c r="V28" s="43" t="s">
        <v>54</v>
      </c>
      <c r="W28" s="43"/>
      <c r="X28" s="43" t="s">
        <v>55</v>
      </c>
      <c r="Y28" s="43"/>
      <c r="Z28" s="45" t="s">
        <v>79</v>
      </c>
      <c r="AA28" s="43"/>
      <c r="AB28" s="46" t="s">
        <v>79</v>
      </c>
      <c r="AC28" s="43" t="s">
        <v>58</v>
      </c>
      <c r="AD28" s="43"/>
      <c r="AE28" s="41" t="e">
        <f t="shared" si="0"/>
        <v>#VALUE!</v>
      </c>
      <c r="AF28" s="41">
        <f t="shared" si="1"/>
        <v>10</v>
      </c>
      <c r="AG28" s="41"/>
      <c r="AH28" s="41"/>
      <c r="AI28" s="41"/>
      <c r="AJ28" s="41"/>
      <c r="AK28" s="41"/>
      <c r="AL28" s="48">
        <v>0.6</v>
      </c>
      <c r="AM28" s="48">
        <v>0.5</v>
      </c>
      <c r="AN28" s="47">
        <v>9.9</v>
      </c>
      <c r="AO28" s="41">
        <v>18</v>
      </c>
      <c r="AP28" s="41">
        <v>8</v>
      </c>
      <c r="AQ28" s="41">
        <f t="shared" si="2"/>
        <v>15</v>
      </c>
      <c r="AR28" s="41"/>
      <c r="AS28" s="41"/>
      <c r="BD28" s="6"/>
      <c r="BE28" s="4"/>
      <c r="BF28" s="4"/>
      <c r="BG28" s="4"/>
    </row>
    <row r="29" spans="1:59" ht="24.95" customHeight="1">
      <c r="A29" s="38">
        <v>31</v>
      </c>
      <c r="B29" s="39">
        <v>402470100</v>
      </c>
      <c r="C29" s="40" t="s">
        <v>149</v>
      </c>
      <c r="D29" s="41"/>
      <c r="E29" s="41" t="s">
        <v>99</v>
      </c>
      <c r="F29" s="41" t="s">
        <v>44</v>
      </c>
      <c r="G29" s="41"/>
      <c r="H29" s="41" t="s">
        <v>44</v>
      </c>
      <c r="I29" s="41" t="s">
        <v>63</v>
      </c>
      <c r="J29" s="41" t="s">
        <v>44</v>
      </c>
      <c r="K29" s="41">
        <v>100</v>
      </c>
      <c r="L29" s="42" t="s">
        <v>75</v>
      </c>
      <c r="M29" s="42" t="s">
        <v>47</v>
      </c>
      <c r="N29" s="43" t="s">
        <v>48</v>
      </c>
      <c r="O29" s="43" t="s">
        <v>49</v>
      </c>
      <c r="P29" s="43" t="s">
        <v>50</v>
      </c>
      <c r="Q29" s="43" t="s">
        <v>51</v>
      </c>
      <c r="R29" s="44" t="s">
        <v>126</v>
      </c>
      <c r="S29" s="43" t="s">
        <v>53</v>
      </c>
      <c r="T29" s="44">
        <v>100</v>
      </c>
      <c r="U29" s="44">
        <v>20</v>
      </c>
      <c r="V29" s="43" t="s">
        <v>54</v>
      </c>
      <c r="W29" s="43" t="s">
        <v>64</v>
      </c>
      <c r="X29" s="43" t="s">
        <v>55</v>
      </c>
      <c r="Y29" s="43" t="s">
        <v>56</v>
      </c>
      <c r="Z29" s="45">
        <v>100</v>
      </c>
      <c r="AA29" s="43" t="s">
        <v>65</v>
      </c>
      <c r="AB29" s="46">
        <v>100</v>
      </c>
      <c r="AC29" s="43" t="s">
        <v>58</v>
      </c>
      <c r="AD29" s="43"/>
      <c r="AE29" s="41">
        <f t="shared" si="0"/>
        <v>200</v>
      </c>
      <c r="AF29" s="41">
        <f t="shared" si="1"/>
        <v>17</v>
      </c>
      <c r="AG29" s="41" t="s">
        <v>150</v>
      </c>
      <c r="AH29" s="41">
        <v>25</v>
      </c>
      <c r="AI29" s="41"/>
      <c r="AJ29" s="41"/>
      <c r="AK29" s="41"/>
      <c r="AL29" s="48">
        <v>1</v>
      </c>
      <c r="AM29" s="48">
        <v>2</v>
      </c>
      <c r="AN29" s="47">
        <v>9.5</v>
      </c>
      <c r="AO29" s="41">
        <v>18</v>
      </c>
      <c r="AP29" s="41">
        <v>19.25</v>
      </c>
      <c r="AQ29" s="41">
        <f t="shared" si="2"/>
        <v>19.150000000000002</v>
      </c>
      <c r="AR29" s="41"/>
      <c r="AS29" s="41"/>
      <c r="BD29" s="6"/>
      <c r="BE29" s="4"/>
      <c r="BF29" s="4"/>
      <c r="BG29" s="7"/>
    </row>
    <row r="30" spans="1:59" ht="24.95" customHeight="1">
      <c r="A30" s="38">
        <v>33</v>
      </c>
      <c r="B30" s="39">
        <v>402470221</v>
      </c>
      <c r="C30" s="40" t="s">
        <v>151</v>
      </c>
      <c r="D30" s="41"/>
      <c r="E30" s="41"/>
      <c r="F30" s="41"/>
      <c r="G30" s="41" t="s">
        <v>9</v>
      </c>
      <c r="H30" s="41" t="s">
        <v>44</v>
      </c>
      <c r="I30" s="41"/>
      <c r="J30" s="41" t="s">
        <v>44</v>
      </c>
      <c r="K30" s="41">
        <v>100</v>
      </c>
      <c r="L30" s="42" t="s">
        <v>75</v>
      </c>
      <c r="M30" s="42" t="s">
        <v>47</v>
      </c>
      <c r="N30" s="43" t="s">
        <v>152</v>
      </c>
      <c r="O30" s="43" t="s">
        <v>49</v>
      </c>
      <c r="P30" s="43" t="s">
        <v>50</v>
      </c>
      <c r="Q30" s="43"/>
      <c r="R30" s="44" t="s">
        <v>52</v>
      </c>
      <c r="S30" s="43" t="s">
        <v>53</v>
      </c>
      <c r="T30" s="44" t="s">
        <v>79</v>
      </c>
      <c r="U30" s="44">
        <v>20</v>
      </c>
      <c r="V30" s="43" t="s">
        <v>54</v>
      </c>
      <c r="W30" s="43" t="s">
        <v>64</v>
      </c>
      <c r="X30" s="43" t="s">
        <v>70</v>
      </c>
      <c r="Y30" s="43" t="s">
        <v>56</v>
      </c>
      <c r="Z30" s="45" t="s">
        <v>79</v>
      </c>
      <c r="AA30" s="43" t="s">
        <v>65</v>
      </c>
      <c r="AB30" s="46">
        <v>100</v>
      </c>
      <c r="AC30" s="43" t="s">
        <v>58</v>
      </c>
      <c r="AD30" s="43"/>
      <c r="AE30" s="41" t="e">
        <f t="shared" si="0"/>
        <v>#VALUE!</v>
      </c>
      <c r="AF30" s="41">
        <f t="shared" si="1"/>
        <v>14</v>
      </c>
      <c r="AG30" s="41" t="s">
        <v>153</v>
      </c>
      <c r="AH30" s="41" t="s">
        <v>81</v>
      </c>
      <c r="AI30" s="41"/>
      <c r="AJ30" s="41"/>
      <c r="AK30" s="41"/>
      <c r="AL30" s="48">
        <v>1</v>
      </c>
      <c r="AM30" s="48">
        <v>1.5</v>
      </c>
      <c r="AN30" s="47">
        <v>10</v>
      </c>
      <c r="AO30" s="41">
        <v>8.75</v>
      </c>
      <c r="AP30" s="41">
        <v>13.75</v>
      </c>
      <c r="AQ30" s="41">
        <f t="shared" si="2"/>
        <v>17.125</v>
      </c>
      <c r="AR30" s="41"/>
      <c r="AS30" s="41"/>
      <c r="BD30" s="6"/>
      <c r="BE30" s="4"/>
      <c r="BF30" s="4"/>
      <c r="BG30" s="4"/>
    </row>
    <row r="31" spans="1:59" ht="24.95" customHeight="1">
      <c r="A31" s="38">
        <v>34</v>
      </c>
      <c r="B31" s="39">
        <v>402436078</v>
      </c>
      <c r="C31" s="40" t="s">
        <v>154</v>
      </c>
      <c r="D31" s="41"/>
      <c r="E31" s="49" t="s">
        <v>155</v>
      </c>
      <c r="F31" s="49" t="s">
        <v>44</v>
      </c>
      <c r="G31" s="49"/>
      <c r="H31" s="49" t="s">
        <v>44</v>
      </c>
      <c r="I31" s="41" t="s">
        <v>140</v>
      </c>
      <c r="J31" s="41" t="s">
        <v>44</v>
      </c>
      <c r="K31" s="41">
        <v>100</v>
      </c>
      <c r="L31" s="42" t="s">
        <v>46</v>
      </c>
      <c r="M31" s="42" t="s">
        <v>47</v>
      </c>
      <c r="N31" s="43" t="s">
        <v>48</v>
      </c>
      <c r="O31" s="43" t="s">
        <v>49</v>
      </c>
      <c r="P31" s="43" t="s">
        <v>50</v>
      </c>
      <c r="Q31" s="43" t="s">
        <v>51</v>
      </c>
      <c r="R31" s="44" t="s">
        <v>126</v>
      </c>
      <c r="S31" s="43" t="s">
        <v>53</v>
      </c>
      <c r="T31" s="44">
        <v>100</v>
      </c>
      <c r="U31" s="44">
        <v>20</v>
      </c>
      <c r="V31" s="43" t="s">
        <v>54</v>
      </c>
      <c r="W31" s="43" t="s">
        <v>64</v>
      </c>
      <c r="X31" s="43" t="s">
        <v>57</v>
      </c>
      <c r="Y31" s="43" t="s">
        <v>56</v>
      </c>
      <c r="Z31" s="45">
        <v>100</v>
      </c>
      <c r="AA31" s="43"/>
      <c r="AB31" s="46">
        <v>100</v>
      </c>
      <c r="AC31" s="43" t="s">
        <v>58</v>
      </c>
      <c r="AD31" s="43"/>
      <c r="AE31" s="41">
        <f t="shared" si="0"/>
        <v>200</v>
      </c>
      <c r="AF31" s="41">
        <f t="shared" si="1"/>
        <v>17</v>
      </c>
      <c r="AG31" s="41" t="s">
        <v>156</v>
      </c>
      <c r="AH31" s="41">
        <v>25</v>
      </c>
      <c r="AI31" s="41"/>
      <c r="AJ31" s="41"/>
      <c r="AK31" s="41"/>
      <c r="AL31" s="48">
        <v>1</v>
      </c>
      <c r="AM31" s="48">
        <v>2</v>
      </c>
      <c r="AN31" s="47">
        <v>10</v>
      </c>
      <c r="AO31" s="41">
        <v>19.75</v>
      </c>
      <c r="AP31" s="41">
        <v>20</v>
      </c>
      <c r="AQ31" s="41">
        <f t="shared" si="2"/>
        <v>19.975000000000001</v>
      </c>
      <c r="AR31" s="41"/>
      <c r="AS31" s="41"/>
      <c r="BD31" s="6"/>
      <c r="BE31" s="4"/>
      <c r="BF31" s="4"/>
      <c r="BG31" s="7"/>
    </row>
    <row r="32" spans="1:59" ht="24.95" customHeight="1">
      <c r="A32" s="38">
        <v>35</v>
      </c>
      <c r="B32" s="39">
        <v>402820360</v>
      </c>
      <c r="C32" s="40" t="s">
        <v>157</v>
      </c>
      <c r="D32" s="41"/>
      <c r="E32" s="41" t="s">
        <v>44</v>
      </c>
      <c r="F32" s="41" t="s">
        <v>44</v>
      </c>
      <c r="G32" s="41"/>
      <c r="H32" s="41" t="s">
        <v>44</v>
      </c>
      <c r="I32" s="41" t="s">
        <v>44</v>
      </c>
      <c r="J32" s="41" t="s">
        <v>44</v>
      </c>
      <c r="K32" s="41">
        <v>100</v>
      </c>
      <c r="L32" s="42" t="s">
        <v>46</v>
      </c>
      <c r="M32" s="42" t="s">
        <v>47</v>
      </c>
      <c r="N32" s="43" t="s">
        <v>48</v>
      </c>
      <c r="O32" s="43" t="s">
        <v>49</v>
      </c>
      <c r="P32" s="43"/>
      <c r="Q32" s="43" t="s">
        <v>51</v>
      </c>
      <c r="R32" s="44" t="s">
        <v>158</v>
      </c>
      <c r="S32" s="43" t="s">
        <v>53</v>
      </c>
      <c r="T32" s="44" t="s">
        <v>79</v>
      </c>
      <c r="U32" s="44"/>
      <c r="V32" s="43" t="s">
        <v>54</v>
      </c>
      <c r="W32" s="43"/>
      <c r="X32" s="43"/>
      <c r="Y32" s="43"/>
      <c r="Z32" s="45" t="s">
        <v>79</v>
      </c>
      <c r="AA32" s="43"/>
      <c r="AB32" s="46" t="s">
        <v>79</v>
      </c>
      <c r="AC32" s="43"/>
      <c r="AD32" s="43"/>
      <c r="AE32" s="41" t="e">
        <f t="shared" si="0"/>
        <v>#VALUE!</v>
      </c>
      <c r="AF32" s="41">
        <f t="shared" si="1"/>
        <v>15</v>
      </c>
      <c r="AG32" s="41" t="s">
        <v>153</v>
      </c>
      <c r="AH32" s="41"/>
      <c r="AI32" s="41"/>
      <c r="AJ32" s="41"/>
      <c r="AK32" s="41"/>
      <c r="AL32" s="48">
        <v>1</v>
      </c>
      <c r="AM32" s="48">
        <v>1.5</v>
      </c>
      <c r="AN32" s="47"/>
      <c r="AO32" s="41">
        <v>16.25</v>
      </c>
      <c r="AP32" s="41"/>
      <c r="AQ32" s="41"/>
      <c r="AR32" s="41"/>
      <c r="AS32" s="41"/>
      <c r="BD32" s="6"/>
      <c r="BE32" s="4"/>
      <c r="BF32" s="4"/>
      <c r="BG32" s="7"/>
    </row>
    <row r="33" spans="1:59" ht="24.95" customHeight="1">
      <c r="A33" s="38">
        <v>36</v>
      </c>
      <c r="B33" s="39">
        <v>402800165</v>
      </c>
      <c r="C33" s="40" t="s">
        <v>159</v>
      </c>
      <c r="D33" s="41"/>
      <c r="E33" s="41"/>
      <c r="F33" s="41" t="s">
        <v>44</v>
      </c>
      <c r="G33" s="41"/>
      <c r="H33" s="41" t="s">
        <v>44</v>
      </c>
      <c r="I33" s="41" t="s">
        <v>140</v>
      </c>
      <c r="J33" s="41" t="s">
        <v>44</v>
      </c>
      <c r="K33" s="41">
        <v>100</v>
      </c>
      <c r="L33" s="42" t="s">
        <v>46</v>
      </c>
      <c r="M33" s="42" t="s">
        <v>47</v>
      </c>
      <c r="N33" s="43" t="s">
        <v>48</v>
      </c>
      <c r="O33" s="43"/>
      <c r="P33" s="43" t="s">
        <v>50</v>
      </c>
      <c r="Q33" s="43" t="s">
        <v>51</v>
      </c>
      <c r="R33" s="44" t="s">
        <v>52</v>
      </c>
      <c r="S33" s="43" t="s">
        <v>53</v>
      </c>
      <c r="T33" s="44">
        <v>100</v>
      </c>
      <c r="U33" s="44"/>
      <c r="V33" s="43" t="s">
        <v>54</v>
      </c>
      <c r="W33" s="43"/>
      <c r="X33" s="43"/>
      <c r="Y33" s="43" t="s">
        <v>56</v>
      </c>
      <c r="Z33" s="45" t="s">
        <v>79</v>
      </c>
      <c r="AA33" s="43" t="s">
        <v>65</v>
      </c>
      <c r="AB33" s="46" t="s">
        <v>79</v>
      </c>
      <c r="AC33" s="43" t="s">
        <v>58</v>
      </c>
      <c r="AD33" s="43"/>
      <c r="AE33" s="41">
        <f t="shared" si="0"/>
        <v>200</v>
      </c>
      <c r="AF33" s="41">
        <f t="shared" si="1"/>
        <v>14</v>
      </c>
      <c r="AG33" s="41" t="s">
        <v>160</v>
      </c>
      <c r="AH33" s="41">
        <v>11</v>
      </c>
      <c r="AI33" s="41"/>
      <c r="AJ33" s="41"/>
      <c r="AK33" s="41"/>
      <c r="AL33" s="48">
        <v>1</v>
      </c>
      <c r="AM33" s="48">
        <v>2</v>
      </c>
      <c r="AN33" s="47">
        <v>9.9</v>
      </c>
      <c r="AO33" s="41">
        <v>15.5</v>
      </c>
      <c r="AP33" s="41">
        <v>16.5</v>
      </c>
      <c r="AQ33" s="41">
        <f t="shared" si="2"/>
        <v>18.75</v>
      </c>
      <c r="AR33" s="41"/>
      <c r="AS33" s="41"/>
      <c r="BD33" s="6"/>
      <c r="BE33" s="4"/>
      <c r="BF33" s="4"/>
      <c r="BG33" s="7"/>
    </row>
    <row r="34" spans="1:59" ht="24.95" customHeight="1">
      <c r="A34" s="38">
        <v>39</v>
      </c>
      <c r="B34" s="39">
        <v>403800785</v>
      </c>
      <c r="C34" s="40" t="s">
        <v>161</v>
      </c>
      <c r="D34" s="41"/>
      <c r="E34" s="41"/>
      <c r="F34" s="41"/>
      <c r="G34" s="41"/>
      <c r="H34" s="41"/>
      <c r="I34" s="41"/>
      <c r="J34" s="41"/>
      <c r="K34" s="41" t="s">
        <v>136</v>
      </c>
      <c r="L34" s="42"/>
      <c r="M34" s="42"/>
      <c r="N34" s="43" t="s">
        <v>162</v>
      </c>
      <c r="O34" s="43"/>
      <c r="P34" s="43"/>
      <c r="Q34" s="43"/>
      <c r="R34" s="44"/>
      <c r="S34" s="43" t="s">
        <v>53</v>
      </c>
      <c r="T34" s="44">
        <v>100</v>
      </c>
      <c r="U34" s="44">
        <v>20</v>
      </c>
      <c r="V34" s="43" t="s">
        <v>54</v>
      </c>
      <c r="W34" s="43" t="s">
        <v>64</v>
      </c>
      <c r="X34" s="43" t="s">
        <v>55</v>
      </c>
      <c r="Y34" s="43" t="s">
        <v>56</v>
      </c>
      <c r="Z34" s="45">
        <v>50</v>
      </c>
      <c r="AA34" s="43" t="s">
        <v>65</v>
      </c>
      <c r="AB34" s="46">
        <v>100</v>
      </c>
      <c r="AC34" s="43" t="s">
        <v>58</v>
      </c>
      <c r="AD34" s="43"/>
      <c r="AE34" s="41" t="e">
        <f t="shared" si="0"/>
        <v>#VALUE!</v>
      </c>
      <c r="AF34" s="41">
        <f t="shared" si="1"/>
        <v>6</v>
      </c>
      <c r="AG34" s="41"/>
      <c r="AH34" s="41">
        <v>25</v>
      </c>
      <c r="AI34" s="41"/>
      <c r="AJ34" s="41"/>
      <c r="AK34" s="41"/>
      <c r="AL34" s="48">
        <v>0.5</v>
      </c>
      <c r="AM34" s="48">
        <v>1</v>
      </c>
      <c r="AN34" s="47">
        <v>10</v>
      </c>
      <c r="AO34" s="41">
        <v>19.75</v>
      </c>
      <c r="AP34" s="41">
        <v>16.5</v>
      </c>
      <c r="AQ34" s="41">
        <f t="shared" si="2"/>
        <v>17.274999999999999</v>
      </c>
      <c r="AR34" s="41"/>
      <c r="AS34" s="41"/>
      <c r="BD34" s="6"/>
      <c r="BE34" s="4"/>
      <c r="BF34" s="4"/>
      <c r="BG34" s="7"/>
    </row>
    <row r="35" spans="1:59" ht="24.95" customHeight="1">
      <c r="A35" s="38"/>
      <c r="B35" s="39">
        <v>403206458</v>
      </c>
      <c r="C35" s="40" t="s">
        <v>163</v>
      </c>
      <c r="D35" s="41"/>
      <c r="E35" s="41"/>
      <c r="F35" s="41"/>
      <c r="G35" s="41"/>
      <c r="H35" s="41"/>
      <c r="I35" s="41"/>
      <c r="J35" s="41"/>
      <c r="K35" s="41"/>
      <c r="L35" s="42"/>
      <c r="M35" s="42"/>
      <c r="N35" s="43"/>
      <c r="O35" s="43"/>
      <c r="P35" s="43"/>
      <c r="Q35" s="43"/>
      <c r="R35" s="44"/>
      <c r="S35" s="43"/>
      <c r="T35" s="44"/>
      <c r="U35" s="44"/>
      <c r="V35" s="43"/>
      <c r="W35" s="43" t="s">
        <v>64</v>
      </c>
      <c r="X35" s="43" t="s">
        <v>164</v>
      </c>
      <c r="Y35" s="43" t="s">
        <v>56</v>
      </c>
      <c r="Z35" s="45" t="s">
        <v>79</v>
      </c>
      <c r="AA35" s="43" t="s">
        <v>65</v>
      </c>
      <c r="AB35" s="46">
        <v>95</v>
      </c>
      <c r="AC35" s="43"/>
      <c r="AD35" s="43"/>
      <c r="AE35" s="41"/>
      <c r="AF35" s="41"/>
      <c r="AG35" s="41"/>
      <c r="AH35" s="41">
        <v>25</v>
      </c>
      <c r="AI35" s="41"/>
      <c r="AJ35" s="41"/>
      <c r="AK35" s="41"/>
      <c r="AL35" s="48">
        <v>0.5</v>
      </c>
      <c r="AM35" s="48">
        <v>1.2</v>
      </c>
      <c r="AN35" s="47">
        <v>9.5</v>
      </c>
      <c r="AO35" s="41">
        <v>0</v>
      </c>
      <c r="AP35" s="41"/>
      <c r="AQ35" s="41"/>
      <c r="AR35" s="41"/>
      <c r="AS35" s="41"/>
      <c r="BD35" s="6"/>
      <c r="BE35" s="4"/>
      <c r="BF35" s="4"/>
      <c r="BG35" s="4"/>
    </row>
    <row r="36" spans="1:59" ht="24.95" customHeight="1">
      <c r="A36" s="38"/>
      <c r="B36" s="39"/>
      <c r="C36" s="40"/>
      <c r="D36" s="41"/>
      <c r="E36" s="41"/>
      <c r="F36" s="41"/>
      <c r="G36" s="41"/>
      <c r="H36" s="41"/>
      <c r="I36" s="41"/>
      <c r="J36" s="41"/>
      <c r="K36" s="41"/>
      <c r="L36" s="42"/>
      <c r="M36" s="42"/>
      <c r="N36" s="43"/>
      <c r="O36" s="43"/>
      <c r="P36" s="43"/>
      <c r="Q36" s="43"/>
      <c r="R36" s="44"/>
      <c r="S36" s="43"/>
      <c r="T36" s="44"/>
      <c r="U36" s="44"/>
      <c r="V36" s="43"/>
      <c r="W36" s="43"/>
      <c r="X36" s="43"/>
      <c r="Y36" s="43"/>
      <c r="Z36" s="45" t="e">
        <v>#N/A</v>
      </c>
      <c r="AA36" s="43"/>
      <c r="AB36" s="46" t="s">
        <v>136</v>
      </c>
      <c r="AC36" s="43"/>
      <c r="AD36" s="43"/>
      <c r="AE36" s="41"/>
      <c r="AF36" s="41"/>
      <c r="AG36" s="41"/>
      <c r="AH36" s="41"/>
      <c r="AI36" s="41"/>
      <c r="AJ36" s="41"/>
      <c r="AK36" s="41"/>
      <c r="AL36" s="48"/>
      <c r="AM36" s="48"/>
      <c r="AN36" s="47"/>
      <c r="AO36" s="41"/>
      <c r="AP36" s="41"/>
      <c r="AQ36" s="41">
        <f t="shared" si="2"/>
        <v>0</v>
      </c>
      <c r="AR36" s="41"/>
      <c r="AS36" s="41"/>
      <c r="BD36" s="6"/>
      <c r="BE36" s="4"/>
      <c r="BF36" s="4"/>
      <c r="BG36" s="4"/>
    </row>
    <row r="37" spans="1:59" ht="24.95" customHeight="1">
      <c r="A37" s="38"/>
      <c r="B37" s="39" t="s">
        <v>165</v>
      </c>
      <c r="C37" s="39" t="s">
        <v>165</v>
      </c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3"/>
      <c r="O37" s="43"/>
      <c r="P37" s="43"/>
      <c r="Q37" s="43"/>
      <c r="R37" s="44"/>
      <c r="S37" s="43"/>
      <c r="T37" s="44"/>
      <c r="U37" s="44"/>
      <c r="V37" s="43"/>
      <c r="W37" s="43"/>
      <c r="X37" s="43"/>
      <c r="Y37" s="43"/>
      <c r="Z37" s="43"/>
      <c r="AA37" s="43"/>
      <c r="AB37" s="46" t="s">
        <v>136</v>
      </c>
      <c r="AC37" s="43"/>
      <c r="AD37" s="43"/>
      <c r="AE37" s="41"/>
      <c r="AF37" s="41"/>
      <c r="AG37" s="41"/>
      <c r="AH37" s="41"/>
      <c r="AI37" s="41"/>
      <c r="AJ37" s="41"/>
      <c r="AK37" s="41"/>
      <c r="AL37" s="48"/>
      <c r="AM37" s="48"/>
      <c r="AN37" s="47"/>
      <c r="AO37" s="41">
        <f>COUNTA(AO3:AO35)</f>
        <v>31</v>
      </c>
      <c r="AP37" s="41"/>
      <c r="AQ37" s="41"/>
      <c r="AR37" s="41"/>
      <c r="AS37" s="41"/>
      <c r="BD37" s="6"/>
      <c r="BE37" s="4"/>
      <c r="BF37" s="4"/>
      <c r="BG37" s="4"/>
    </row>
    <row r="38" spans="1:59" ht="24.95" customHeight="1">
      <c r="A38" s="38">
        <v>3</v>
      </c>
      <c r="B38" s="39">
        <v>401808048</v>
      </c>
      <c r="C38" s="40" t="s">
        <v>166</v>
      </c>
      <c r="D38" s="41"/>
      <c r="E38" s="41"/>
      <c r="F38" s="41"/>
      <c r="G38" s="41"/>
      <c r="H38" s="41"/>
      <c r="I38" s="41"/>
      <c r="J38" s="41"/>
      <c r="K38" s="41" t="s">
        <v>136</v>
      </c>
      <c r="L38" s="42" t="s">
        <v>75</v>
      </c>
      <c r="M38" s="42" t="s">
        <v>75</v>
      </c>
      <c r="N38" s="43"/>
      <c r="O38" s="43"/>
      <c r="P38" s="43"/>
      <c r="Q38" s="43"/>
      <c r="R38" s="44" t="e">
        <v>#N/A</v>
      </c>
      <c r="S38" s="43"/>
      <c r="T38" s="44" t="e">
        <v>#N/A</v>
      </c>
      <c r="U38" s="44"/>
      <c r="V38" s="43"/>
      <c r="W38" s="43"/>
      <c r="X38" s="43"/>
      <c r="Y38" s="43"/>
      <c r="Z38" s="43"/>
      <c r="AA38" s="43"/>
      <c r="AB38" s="46" t="s">
        <v>136</v>
      </c>
      <c r="AC38" s="43"/>
      <c r="AD38" s="43"/>
      <c r="AE38" s="41" t="e">
        <f t="shared" ref="AE38:AE44" si="3">T38+K38</f>
        <v>#N/A</v>
      </c>
      <c r="AF38" s="41"/>
      <c r="AG38" s="41"/>
      <c r="AH38" s="47"/>
      <c r="AI38" s="41"/>
      <c r="AJ38" s="41"/>
      <c r="AK38" s="41"/>
      <c r="AL38" s="48"/>
      <c r="AM38" s="48"/>
      <c r="AN38" s="47"/>
      <c r="AO38" s="41"/>
      <c r="AP38" s="41"/>
      <c r="AQ38" s="41">
        <f>AL38+AM38+AN38+(AO38*5/20)+(AP38*10/20)</f>
        <v>0</v>
      </c>
      <c r="AR38" s="41"/>
      <c r="AS38" s="41"/>
      <c r="BD38" s="6"/>
      <c r="BE38" s="4"/>
      <c r="BF38" s="4"/>
      <c r="BG38" s="4"/>
    </row>
    <row r="39" spans="1:59" ht="24.95" customHeight="1">
      <c r="A39" s="38">
        <v>6</v>
      </c>
      <c r="B39" s="39">
        <v>401821363</v>
      </c>
      <c r="C39" s="40" t="s">
        <v>167</v>
      </c>
      <c r="D39" s="41"/>
      <c r="E39" s="41"/>
      <c r="F39" s="41"/>
      <c r="G39" s="41"/>
      <c r="H39" s="41"/>
      <c r="I39" s="41"/>
      <c r="J39" s="41"/>
      <c r="K39" s="41" t="s">
        <v>79</v>
      </c>
      <c r="L39" s="42" t="s">
        <v>75</v>
      </c>
      <c r="M39" s="42" t="s">
        <v>75</v>
      </c>
      <c r="N39" s="43"/>
      <c r="O39" s="43"/>
      <c r="P39" s="43"/>
      <c r="Q39" s="43"/>
      <c r="R39" s="44" t="s">
        <v>79</v>
      </c>
      <c r="S39" s="43"/>
      <c r="T39" s="44" t="s">
        <v>79</v>
      </c>
      <c r="U39" s="44"/>
      <c r="V39" s="43"/>
      <c r="W39" s="43"/>
      <c r="X39" s="43"/>
      <c r="Y39" s="43"/>
      <c r="Z39" s="43"/>
      <c r="AA39" s="43"/>
      <c r="AB39" s="46" t="s">
        <v>79</v>
      </c>
      <c r="AC39" s="43"/>
      <c r="AD39" s="43"/>
      <c r="AE39" s="41" t="e">
        <f t="shared" si="3"/>
        <v>#VALUE!</v>
      </c>
      <c r="AF39" s="41">
        <f>COUNTA(E39:V39)</f>
        <v>5</v>
      </c>
      <c r="AG39" s="41"/>
      <c r="AH39" s="47"/>
      <c r="AI39" s="41"/>
      <c r="AJ39" s="41"/>
      <c r="AK39" s="41"/>
      <c r="AL39" s="48"/>
      <c r="AM39" s="48"/>
      <c r="AN39" s="47"/>
      <c r="AO39" s="41"/>
      <c r="AP39" s="41"/>
      <c r="AQ39" s="41">
        <f>AL39+AM39+AN39+(AO39*5/20)+(AP39*10/20)</f>
        <v>0</v>
      </c>
      <c r="AR39" s="41"/>
      <c r="AS39" s="41"/>
      <c r="BD39" s="6"/>
      <c r="BE39" s="4"/>
      <c r="BF39" s="4"/>
      <c r="BG39" s="7"/>
    </row>
    <row r="40" spans="1:59" ht="24.95" customHeight="1">
      <c r="A40" s="38">
        <v>13</v>
      </c>
      <c r="B40" s="39">
        <v>401821201</v>
      </c>
      <c r="C40" s="40" t="s">
        <v>168</v>
      </c>
      <c r="D40" s="41"/>
      <c r="E40" s="41"/>
      <c r="F40" s="41"/>
      <c r="G40" s="41"/>
      <c r="H40" s="41"/>
      <c r="I40" s="41"/>
      <c r="J40" s="41"/>
      <c r="K40" s="41" t="s">
        <v>136</v>
      </c>
      <c r="L40" s="42" t="s">
        <v>75</v>
      </c>
      <c r="M40" s="42" t="s">
        <v>75</v>
      </c>
      <c r="N40" s="43"/>
      <c r="O40" s="43"/>
      <c r="P40" s="43"/>
      <c r="Q40" s="43"/>
      <c r="R40" s="44" t="e">
        <v>#N/A</v>
      </c>
      <c r="S40" s="43"/>
      <c r="T40" s="44" t="e">
        <v>#N/A</v>
      </c>
      <c r="U40" s="44"/>
      <c r="V40" s="43"/>
      <c r="W40" s="43"/>
      <c r="X40" s="43"/>
      <c r="Y40" s="43"/>
      <c r="Z40" s="43"/>
      <c r="AA40" s="43"/>
      <c r="AB40" s="46" t="s">
        <v>136</v>
      </c>
      <c r="AC40" s="43"/>
      <c r="AD40" s="43"/>
      <c r="AE40" s="41" t="e">
        <f t="shared" si="3"/>
        <v>#N/A</v>
      </c>
      <c r="AF40" s="41"/>
      <c r="AG40" s="41"/>
      <c r="AH40" s="41"/>
      <c r="AI40" s="41"/>
      <c r="AJ40" s="41"/>
      <c r="AK40" s="41"/>
      <c r="AL40" s="48"/>
      <c r="AM40" s="48"/>
      <c r="AN40" s="47"/>
      <c r="AO40" s="41"/>
      <c r="AP40" s="41"/>
      <c r="AQ40" s="41"/>
      <c r="AR40" s="41"/>
      <c r="AS40" s="41"/>
    </row>
    <row r="41" spans="1:59" ht="24.95" customHeight="1">
      <c r="A41" s="38">
        <v>25</v>
      </c>
      <c r="B41" s="39">
        <v>402800518</v>
      </c>
      <c r="C41" s="40" t="s">
        <v>169</v>
      </c>
      <c r="D41" s="41"/>
      <c r="E41" s="41"/>
      <c r="F41" s="41"/>
      <c r="G41" s="41" t="s">
        <v>9</v>
      </c>
      <c r="H41" s="41"/>
      <c r="I41" s="41"/>
      <c r="J41" s="41"/>
      <c r="K41" s="41" t="s">
        <v>136</v>
      </c>
      <c r="L41" s="42" t="s">
        <v>75</v>
      </c>
      <c r="M41" s="42" t="s">
        <v>47</v>
      </c>
      <c r="N41" s="43"/>
      <c r="O41" s="43"/>
      <c r="P41" s="43"/>
      <c r="Q41" s="43"/>
      <c r="R41" s="44" t="e">
        <v>#N/A</v>
      </c>
      <c r="S41" s="43"/>
      <c r="T41" s="44" t="e">
        <v>#N/A</v>
      </c>
      <c r="U41" s="44"/>
      <c r="V41" s="43"/>
      <c r="W41" s="43"/>
      <c r="X41" s="43"/>
      <c r="Y41" s="43"/>
      <c r="Z41" s="43"/>
      <c r="AA41" s="43"/>
      <c r="AB41" s="46" t="s">
        <v>136</v>
      </c>
      <c r="AC41" s="43"/>
      <c r="AD41" s="43"/>
      <c r="AE41" s="41" t="e">
        <f t="shared" si="3"/>
        <v>#N/A</v>
      </c>
      <c r="AF41" s="41">
        <f>COUNTA(E41:V41)</f>
        <v>6</v>
      </c>
      <c r="AG41" s="41" t="s">
        <v>170</v>
      </c>
      <c r="AH41" s="41"/>
      <c r="AI41" s="41"/>
      <c r="AJ41" s="41"/>
      <c r="AK41" s="41"/>
      <c r="AL41" s="48"/>
      <c r="AM41" s="48"/>
      <c r="AN41" s="47"/>
      <c r="AO41" s="41"/>
      <c r="AP41" s="41"/>
      <c r="AQ41" s="41"/>
      <c r="AR41" s="41"/>
      <c r="AS41" s="41"/>
    </row>
    <row r="42" spans="1:59" ht="24.95" customHeight="1">
      <c r="A42" s="38">
        <v>30</v>
      </c>
      <c r="B42" s="39">
        <v>401808080</v>
      </c>
      <c r="C42" s="40" t="s">
        <v>171</v>
      </c>
      <c r="D42" s="41"/>
      <c r="E42" s="41"/>
      <c r="F42" s="41"/>
      <c r="G42" s="41" t="s">
        <v>9</v>
      </c>
      <c r="H42" s="41"/>
      <c r="I42" s="41"/>
      <c r="J42" s="41"/>
      <c r="K42" s="41" t="s">
        <v>79</v>
      </c>
      <c r="L42" s="42" t="s">
        <v>75</v>
      </c>
      <c r="M42" s="42" t="s">
        <v>47</v>
      </c>
      <c r="N42" s="43"/>
      <c r="O42" s="43"/>
      <c r="P42" s="43"/>
      <c r="Q42" s="43"/>
      <c r="R42" s="44" t="s">
        <v>79</v>
      </c>
      <c r="S42" s="43"/>
      <c r="T42" s="44" t="s">
        <v>79</v>
      </c>
      <c r="U42" s="44"/>
      <c r="V42" s="43"/>
      <c r="W42" s="43"/>
      <c r="X42" s="43"/>
      <c r="Y42" s="43"/>
      <c r="Z42" s="43"/>
      <c r="AA42" s="43"/>
      <c r="AB42" s="46" t="s">
        <v>79</v>
      </c>
      <c r="AC42" s="43"/>
      <c r="AD42" s="43"/>
      <c r="AE42" s="41" t="e">
        <f t="shared" si="3"/>
        <v>#VALUE!</v>
      </c>
      <c r="AF42" s="41">
        <f>COUNTA(E42:V42)</f>
        <v>6</v>
      </c>
      <c r="AG42" s="41"/>
      <c r="AH42" s="41"/>
      <c r="AI42" s="41"/>
      <c r="AJ42" s="41"/>
      <c r="AK42" s="41"/>
      <c r="AL42" s="48"/>
      <c r="AM42" s="48"/>
      <c r="AN42" s="47"/>
      <c r="AO42" s="41"/>
      <c r="AP42" s="41"/>
      <c r="AQ42" s="41"/>
      <c r="AR42" s="41"/>
      <c r="AS42" s="41"/>
    </row>
    <row r="43" spans="1:59" ht="24.95" customHeight="1">
      <c r="A43" s="38">
        <v>32</v>
      </c>
      <c r="B43" s="39">
        <v>402800028</v>
      </c>
      <c r="C43" s="40" t="s">
        <v>172</v>
      </c>
      <c r="D43" s="41"/>
      <c r="E43" s="41"/>
      <c r="F43" s="41"/>
      <c r="G43" s="41" t="s">
        <v>9</v>
      </c>
      <c r="H43" s="41"/>
      <c r="I43" s="41"/>
      <c r="J43" s="41"/>
      <c r="K43" s="41" t="s">
        <v>136</v>
      </c>
      <c r="L43" s="42" t="s">
        <v>75</v>
      </c>
      <c r="M43" s="42" t="s">
        <v>47</v>
      </c>
      <c r="N43" s="43"/>
      <c r="O43" s="43"/>
      <c r="P43" s="43"/>
      <c r="Q43" s="43"/>
      <c r="R43" s="44" t="e">
        <v>#N/A</v>
      </c>
      <c r="S43" s="43"/>
      <c r="T43" s="44" t="e">
        <v>#N/A</v>
      </c>
      <c r="U43" s="44"/>
      <c r="V43" s="43"/>
      <c r="W43" s="43"/>
      <c r="X43" s="43"/>
      <c r="Y43" s="43"/>
      <c r="Z43" s="43"/>
      <c r="AA43" s="43"/>
      <c r="AB43" s="46" t="s">
        <v>136</v>
      </c>
      <c r="AC43" s="43"/>
      <c r="AD43" s="43"/>
      <c r="AE43" s="41" t="e">
        <f t="shared" si="3"/>
        <v>#N/A</v>
      </c>
      <c r="AF43" s="41">
        <f>COUNTA(E43:V43)</f>
        <v>6</v>
      </c>
      <c r="AG43" s="41"/>
      <c r="AH43" s="41"/>
      <c r="AI43" s="41"/>
      <c r="AJ43" s="41"/>
      <c r="AK43" s="41"/>
      <c r="AL43" s="48"/>
      <c r="AM43" s="48"/>
      <c r="AN43" s="47"/>
      <c r="AO43" s="41"/>
      <c r="AP43" s="41"/>
      <c r="AQ43" s="41"/>
      <c r="AR43" s="41"/>
      <c r="AS43" s="41"/>
    </row>
    <row r="44" spans="1:59" ht="24" customHeight="1">
      <c r="A44" s="38">
        <v>37</v>
      </c>
      <c r="B44" s="39">
        <v>401808810</v>
      </c>
      <c r="C44" s="40" t="s">
        <v>173</v>
      </c>
      <c r="D44" s="41"/>
      <c r="E44" s="41"/>
      <c r="F44" s="41"/>
      <c r="G44" s="41" t="s">
        <v>119</v>
      </c>
      <c r="H44" s="41"/>
      <c r="I44" s="41"/>
      <c r="J44" s="41"/>
      <c r="K44" s="41" t="s">
        <v>79</v>
      </c>
      <c r="L44" s="42"/>
      <c r="M44" s="42"/>
      <c r="N44" s="43"/>
      <c r="O44" s="43"/>
      <c r="P44" s="43"/>
      <c r="Q44" s="43" t="s">
        <v>51</v>
      </c>
      <c r="R44" s="44" t="s">
        <v>57</v>
      </c>
      <c r="S44" s="43" t="s">
        <v>53</v>
      </c>
      <c r="T44" s="44" t="s">
        <v>79</v>
      </c>
      <c r="U44" s="44"/>
      <c r="V44" s="43"/>
      <c r="W44" s="43"/>
      <c r="X44" s="43"/>
      <c r="Y44" s="43"/>
      <c r="Z44" s="43"/>
      <c r="AA44" s="43"/>
      <c r="AB44" s="46" t="s">
        <v>79</v>
      </c>
      <c r="AC44" s="43"/>
      <c r="AD44" s="43"/>
      <c r="AE44" s="41" t="e">
        <f t="shared" si="3"/>
        <v>#VALUE!</v>
      </c>
      <c r="AF44" s="41">
        <f>COUNTA(E44:V44)</f>
        <v>6</v>
      </c>
      <c r="AG44" s="41"/>
      <c r="AH44" s="41"/>
      <c r="AI44" s="41"/>
      <c r="AJ44" s="41"/>
      <c r="AK44" s="41"/>
      <c r="AL44" s="48"/>
      <c r="AM44" s="48"/>
      <c r="AN44" s="47"/>
      <c r="AO44" s="41"/>
      <c r="AP44" s="41"/>
      <c r="AQ44" s="41"/>
      <c r="AR44" s="41"/>
      <c r="AS44" s="41"/>
    </row>
    <row r="45" spans="1:59" ht="24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3"/>
      <c r="O45" s="43"/>
      <c r="P45" s="43"/>
      <c r="Q45" s="43"/>
      <c r="R45" s="43"/>
      <c r="S45" s="43"/>
      <c r="T45" s="44"/>
      <c r="U45" s="43"/>
      <c r="V45" s="43"/>
      <c r="W45" s="43"/>
      <c r="X45" s="43"/>
      <c r="Y45" s="43"/>
      <c r="Z45" s="43"/>
      <c r="AA45" s="43"/>
      <c r="AB45" s="46" t="s">
        <v>136</v>
      </c>
      <c r="AC45" s="43"/>
      <c r="AD45" s="43"/>
      <c r="AE45" s="41">
        <f t="shared" si="0"/>
        <v>0</v>
      </c>
      <c r="AF45" s="41">
        <f t="shared" si="1"/>
        <v>0</v>
      </c>
      <c r="AG45" s="41"/>
      <c r="AH45" s="41"/>
      <c r="AI45" s="41"/>
      <c r="AJ45" s="41"/>
      <c r="AK45" s="41"/>
      <c r="AL45" s="48"/>
      <c r="AM45" s="48"/>
      <c r="AN45" s="47"/>
      <c r="AO45" s="41"/>
      <c r="AP45" s="41"/>
      <c r="AQ45" s="41"/>
      <c r="AR45" s="41"/>
      <c r="AS45" s="41"/>
    </row>
    <row r="46" spans="1:59" ht="24" customHeight="1">
      <c r="A46" s="38"/>
      <c r="B46" s="39"/>
      <c r="C46" s="40"/>
      <c r="D46" s="41"/>
      <c r="E46" s="44">
        <f t="shared" ref="E46:V46" si="4">COUNTA(E3:E45)</f>
        <v>19</v>
      </c>
      <c r="F46" s="44">
        <f t="shared" si="4"/>
        <v>20</v>
      </c>
      <c r="G46" s="44">
        <f t="shared" si="4"/>
        <v>17</v>
      </c>
      <c r="H46" s="44">
        <f t="shared" si="4"/>
        <v>26</v>
      </c>
      <c r="I46" s="44">
        <f t="shared" si="4"/>
        <v>26</v>
      </c>
      <c r="J46" s="44">
        <f t="shared" si="4"/>
        <v>27</v>
      </c>
      <c r="K46" s="44">
        <f t="shared" si="4"/>
        <v>39</v>
      </c>
      <c r="L46" s="44">
        <f t="shared" si="4"/>
        <v>36</v>
      </c>
      <c r="M46" s="44">
        <f t="shared" si="4"/>
        <v>36</v>
      </c>
      <c r="N46" s="44">
        <f t="shared" si="4"/>
        <v>27</v>
      </c>
      <c r="O46" s="44">
        <f t="shared" si="4"/>
        <v>26</v>
      </c>
      <c r="P46" s="44">
        <f t="shared" si="4"/>
        <v>26</v>
      </c>
      <c r="Q46" s="44">
        <f t="shared" si="4"/>
        <v>28</v>
      </c>
      <c r="R46" s="44">
        <f t="shared" si="4"/>
        <v>38</v>
      </c>
      <c r="S46" s="44">
        <f t="shared" si="4"/>
        <v>31</v>
      </c>
      <c r="T46" s="44">
        <f t="shared" si="4"/>
        <v>39</v>
      </c>
      <c r="U46" s="44">
        <f t="shared" si="4"/>
        <v>24</v>
      </c>
      <c r="V46" s="44">
        <f t="shared" si="4"/>
        <v>29</v>
      </c>
      <c r="W46" s="43"/>
      <c r="X46" s="43"/>
      <c r="Y46" s="43"/>
      <c r="Z46" s="43"/>
      <c r="AA46" s="43"/>
      <c r="AB46" s="46" t="s">
        <v>136</v>
      </c>
      <c r="AC46" s="43"/>
      <c r="AD46" s="43"/>
      <c r="AE46" s="41">
        <f t="shared" si="0"/>
        <v>78</v>
      </c>
      <c r="AF46" s="41">
        <f t="shared" si="1"/>
        <v>18</v>
      </c>
      <c r="AG46" s="41"/>
      <c r="AH46" s="41"/>
      <c r="AI46" s="41"/>
      <c r="AJ46" s="41"/>
      <c r="AK46" s="41"/>
      <c r="AL46" s="48"/>
      <c r="AM46" s="48"/>
      <c r="AN46" s="47"/>
      <c r="AO46" s="44">
        <f>COUNTA(AO3:AO45)</f>
        <v>32</v>
      </c>
      <c r="AP46" s="41"/>
      <c r="AQ46" s="41"/>
      <c r="AR46" s="41"/>
      <c r="AS46" s="41"/>
    </row>
    <row r="47" spans="1:59" ht="24" customHeight="1">
      <c r="A47" s="38"/>
      <c r="B47" s="39"/>
      <c r="C47" s="40"/>
      <c r="D47" s="41"/>
      <c r="E47" s="41"/>
      <c r="F47" s="41"/>
      <c r="G47" s="41"/>
      <c r="H47" s="41"/>
      <c r="I47" s="41"/>
      <c r="J47" s="41"/>
      <c r="K47" s="41"/>
      <c r="L47" s="42"/>
      <c r="M47" s="42"/>
      <c r="N47" s="43"/>
      <c r="O47" s="43"/>
      <c r="P47" s="43"/>
      <c r="Q47" s="43"/>
      <c r="R47" s="43"/>
      <c r="S47" s="43"/>
      <c r="T47" s="44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1">
        <f t="shared" si="0"/>
        <v>0</v>
      </c>
      <c r="AF47" s="41">
        <f t="shared" si="1"/>
        <v>0</v>
      </c>
      <c r="AG47" s="41"/>
      <c r="AH47" s="41"/>
      <c r="AI47" s="41"/>
      <c r="AJ47" s="41"/>
      <c r="AK47" s="41"/>
      <c r="AL47" s="48"/>
      <c r="AM47" s="48"/>
      <c r="AN47" s="47"/>
      <c r="AO47" s="41"/>
      <c r="AP47" s="41"/>
      <c r="AQ47" s="41"/>
      <c r="AR47" s="41"/>
      <c r="AS47" s="41"/>
    </row>
    <row r="48" spans="1:59" ht="24" customHeight="1">
      <c r="A48" s="38"/>
      <c r="B48" s="39"/>
      <c r="C48" s="40"/>
      <c r="D48" s="41"/>
      <c r="E48" s="41"/>
      <c r="F48" s="41"/>
      <c r="G48" s="41"/>
      <c r="H48" s="41"/>
      <c r="I48" s="41"/>
      <c r="J48" s="41"/>
      <c r="K48" s="41"/>
      <c r="L48" s="42"/>
      <c r="M48" s="42"/>
      <c r="N48" s="43"/>
      <c r="O48" s="43"/>
      <c r="P48" s="43"/>
      <c r="Q48" s="43"/>
      <c r="R48" s="43"/>
      <c r="S48" s="43"/>
      <c r="T48" s="44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1">
        <f t="shared" si="0"/>
        <v>0</v>
      </c>
      <c r="AF48" s="41">
        <f t="shared" si="1"/>
        <v>0</v>
      </c>
      <c r="AG48" s="41"/>
      <c r="AH48" s="41"/>
      <c r="AI48" s="41"/>
      <c r="AJ48" s="41"/>
      <c r="AK48" s="41"/>
      <c r="AL48" s="48"/>
      <c r="AM48" s="48"/>
      <c r="AN48" s="47"/>
      <c r="AO48" s="41"/>
      <c r="AP48" s="41"/>
      <c r="AQ48" s="41"/>
      <c r="AR48" s="41"/>
      <c r="AS48" s="41"/>
    </row>
    <row r="49" spans="1:45" ht="24" customHeight="1">
      <c r="A49" s="38"/>
      <c r="B49" s="39"/>
      <c r="C49" s="40"/>
      <c r="D49" s="41"/>
      <c r="E49" s="41"/>
      <c r="F49" s="41"/>
      <c r="G49" s="41"/>
      <c r="H49" s="41"/>
      <c r="I49" s="41"/>
      <c r="J49" s="41"/>
      <c r="K49" s="41"/>
      <c r="L49" s="42"/>
      <c r="M49" s="42"/>
      <c r="N49" s="43"/>
      <c r="O49" s="43"/>
      <c r="P49" s="43"/>
      <c r="Q49" s="43"/>
      <c r="R49" s="43"/>
      <c r="S49" s="43"/>
      <c r="T49" s="44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1">
        <f t="shared" si="0"/>
        <v>0</v>
      </c>
      <c r="AF49" s="41">
        <f t="shared" si="1"/>
        <v>0</v>
      </c>
      <c r="AG49" s="41"/>
      <c r="AH49" s="41"/>
      <c r="AI49" s="41"/>
      <c r="AJ49" s="41"/>
      <c r="AK49" s="41"/>
      <c r="AL49" s="48"/>
      <c r="AM49" s="48"/>
      <c r="AN49" s="47"/>
      <c r="AO49" s="41"/>
      <c r="AP49" s="41"/>
      <c r="AQ49" s="41"/>
      <c r="AR49" s="41"/>
      <c r="AS49" s="41"/>
    </row>
    <row r="50" spans="1:45" ht="24" customHeight="1">
      <c r="A50" s="38"/>
      <c r="B50" s="39"/>
      <c r="C50" s="40"/>
      <c r="D50" s="41"/>
      <c r="E50" s="49"/>
      <c r="F50" s="49"/>
      <c r="G50" s="49"/>
      <c r="H50" s="49"/>
      <c r="I50" s="41"/>
      <c r="J50" s="41"/>
      <c r="K50" s="41"/>
      <c r="L50" s="42"/>
      <c r="M50" s="42"/>
      <c r="N50" s="43"/>
      <c r="O50" s="43"/>
      <c r="P50" s="43"/>
      <c r="Q50" s="43"/>
      <c r="R50" s="43"/>
      <c r="S50" s="43"/>
      <c r="T50" s="44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1">
        <f t="shared" si="0"/>
        <v>0</v>
      </c>
      <c r="AF50" s="41">
        <f t="shared" si="1"/>
        <v>0</v>
      </c>
      <c r="AG50" s="41"/>
      <c r="AH50" s="41"/>
      <c r="AI50" s="41"/>
      <c r="AJ50" s="41"/>
      <c r="AK50" s="41"/>
      <c r="AL50" s="48"/>
      <c r="AM50" s="48"/>
      <c r="AN50" s="47"/>
      <c r="AO50" s="41"/>
      <c r="AP50" s="41"/>
      <c r="AQ50" s="41"/>
      <c r="AR50" s="41"/>
      <c r="AS50" s="41"/>
    </row>
    <row r="51" spans="1:45" ht="24" customHeight="1">
      <c r="A51" s="38"/>
      <c r="B51" s="39"/>
      <c r="C51" s="40"/>
      <c r="D51" s="41"/>
      <c r="E51" s="41"/>
      <c r="F51" s="41"/>
      <c r="G51" s="41"/>
      <c r="H51" s="41"/>
      <c r="I51" s="41"/>
      <c r="J51" s="41"/>
      <c r="K51" s="41"/>
      <c r="L51" s="42"/>
      <c r="M51" s="42"/>
      <c r="N51" s="43"/>
      <c r="O51" s="43"/>
      <c r="P51" s="43"/>
      <c r="Q51" s="43"/>
      <c r="R51" s="43"/>
      <c r="S51" s="43"/>
      <c r="T51" s="44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1">
        <f t="shared" si="0"/>
        <v>0</v>
      </c>
      <c r="AF51" s="41">
        <f t="shared" si="1"/>
        <v>0</v>
      </c>
      <c r="AG51" s="41"/>
      <c r="AH51" s="41"/>
      <c r="AI51" s="41"/>
      <c r="AJ51" s="41"/>
      <c r="AK51" s="41"/>
      <c r="AL51" s="48"/>
      <c r="AM51" s="48"/>
      <c r="AN51" s="47"/>
      <c r="AO51" s="41"/>
      <c r="AP51" s="41"/>
      <c r="AQ51" s="41"/>
      <c r="AR51" s="41"/>
      <c r="AS51" s="41"/>
    </row>
    <row r="52" spans="1:45" ht="24" customHeight="1">
      <c r="A52" s="38"/>
      <c r="B52" s="39"/>
      <c r="C52" s="40"/>
      <c r="D52" s="41"/>
      <c r="E52" s="41"/>
      <c r="F52" s="41"/>
      <c r="G52" s="41"/>
      <c r="H52" s="41"/>
      <c r="I52" s="41"/>
      <c r="J52" s="41"/>
      <c r="K52" s="41"/>
      <c r="L52" s="42"/>
      <c r="M52" s="42"/>
      <c r="N52" s="43"/>
      <c r="O52" s="43"/>
      <c r="P52" s="43"/>
      <c r="Q52" s="43"/>
      <c r="R52" s="43"/>
      <c r="S52" s="43"/>
      <c r="T52" s="44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1">
        <f t="shared" si="0"/>
        <v>0</v>
      </c>
      <c r="AF52" s="41">
        <f t="shared" si="1"/>
        <v>0</v>
      </c>
      <c r="AG52" s="41"/>
      <c r="AH52" s="41"/>
      <c r="AI52" s="41"/>
      <c r="AJ52" s="41"/>
      <c r="AK52" s="41"/>
      <c r="AL52" s="48"/>
      <c r="AM52" s="48"/>
      <c r="AN52" s="47"/>
      <c r="AO52" s="41"/>
      <c r="AP52" s="41"/>
      <c r="AQ52" s="41"/>
      <c r="AR52" s="41"/>
      <c r="AS52" s="41"/>
    </row>
    <row r="53" spans="1:45" ht="24" customHeight="1">
      <c r="A53" s="38"/>
      <c r="B53" s="39"/>
      <c r="C53" s="40"/>
      <c r="D53" s="41"/>
      <c r="E53" s="41"/>
      <c r="F53" s="41"/>
      <c r="G53" s="41"/>
      <c r="H53" s="41"/>
      <c r="I53" s="49"/>
      <c r="J53" s="49"/>
      <c r="K53" s="49"/>
      <c r="L53" s="42"/>
      <c r="M53" s="42"/>
      <c r="N53" s="43"/>
      <c r="O53" s="43"/>
      <c r="P53" s="43"/>
      <c r="Q53" s="43"/>
      <c r="R53" s="43"/>
      <c r="S53" s="43"/>
      <c r="T53" s="44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1">
        <f t="shared" si="0"/>
        <v>0</v>
      </c>
      <c r="AF53" s="41">
        <f t="shared" si="1"/>
        <v>0</v>
      </c>
      <c r="AG53" s="41"/>
      <c r="AH53" s="41"/>
      <c r="AI53" s="41"/>
      <c r="AJ53" s="41"/>
      <c r="AK53" s="41"/>
      <c r="AL53" s="48"/>
      <c r="AM53" s="48"/>
      <c r="AN53" s="47"/>
      <c r="AO53" s="41"/>
      <c r="AP53" s="41"/>
      <c r="AQ53" s="41"/>
      <c r="AR53" s="41"/>
      <c r="AS53" s="41"/>
    </row>
    <row r="54" spans="1:45" ht="24" customHeight="1">
      <c r="A54" s="38"/>
      <c r="B54" s="39"/>
      <c r="C54" s="40"/>
      <c r="D54" s="41"/>
      <c r="E54" s="41"/>
      <c r="F54" s="41"/>
      <c r="G54" s="41"/>
      <c r="H54" s="41"/>
      <c r="I54" s="41"/>
      <c r="J54" s="41"/>
      <c r="K54" s="41"/>
      <c r="L54" s="42"/>
      <c r="M54" s="42"/>
      <c r="N54" s="43"/>
      <c r="O54" s="43"/>
      <c r="P54" s="43"/>
      <c r="Q54" s="43"/>
      <c r="R54" s="43"/>
      <c r="S54" s="43"/>
      <c r="T54" s="44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1">
        <f t="shared" si="0"/>
        <v>0</v>
      </c>
      <c r="AF54" s="41">
        <f t="shared" si="1"/>
        <v>0</v>
      </c>
      <c r="AG54" s="41"/>
      <c r="AH54" s="41"/>
      <c r="AI54" s="41"/>
      <c r="AJ54" s="41"/>
      <c r="AK54" s="41"/>
      <c r="AL54" s="48"/>
      <c r="AM54" s="48"/>
      <c r="AN54" s="47"/>
      <c r="AO54" s="41"/>
      <c r="AP54" s="41"/>
      <c r="AQ54" s="41"/>
      <c r="AR54" s="41"/>
      <c r="AS54" s="41"/>
    </row>
    <row r="55" spans="1:45" ht="24" customHeight="1">
      <c r="A55" s="38"/>
      <c r="B55" s="39"/>
      <c r="C55" s="40"/>
      <c r="D55" s="41"/>
      <c r="E55" s="41"/>
      <c r="F55" s="41"/>
      <c r="G55" s="41"/>
      <c r="H55" s="41"/>
      <c r="I55" s="41"/>
      <c r="J55" s="41"/>
      <c r="K55" s="41"/>
      <c r="L55" s="42"/>
      <c r="M55" s="42"/>
      <c r="N55" s="43"/>
      <c r="O55" s="43"/>
      <c r="P55" s="43"/>
      <c r="Q55" s="43"/>
      <c r="R55" s="43"/>
      <c r="S55" s="43"/>
      <c r="T55" s="44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1">
        <f t="shared" si="0"/>
        <v>0</v>
      </c>
      <c r="AF55" s="41">
        <f t="shared" si="1"/>
        <v>0</v>
      </c>
      <c r="AG55" s="41"/>
      <c r="AH55" s="41"/>
      <c r="AI55" s="41"/>
      <c r="AJ55" s="41"/>
      <c r="AK55" s="41"/>
      <c r="AL55" s="48"/>
      <c r="AM55" s="48"/>
      <c r="AN55" s="47"/>
      <c r="AO55" s="41"/>
      <c r="AP55" s="41"/>
      <c r="AQ55" s="41"/>
      <c r="AR55" s="41"/>
      <c r="AS55" s="41"/>
    </row>
    <row r="56" spans="1:45">
      <c r="A56" s="38"/>
      <c r="B56" s="39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1"/>
      <c r="AF56" s="41"/>
      <c r="AG56" s="41"/>
      <c r="AH56" s="41"/>
      <c r="AI56" s="41"/>
      <c r="AJ56" s="41"/>
      <c r="AK56" s="41"/>
      <c r="AL56" s="48"/>
      <c r="AM56" s="48"/>
      <c r="AN56" s="47"/>
      <c r="AO56" s="41"/>
      <c r="AP56" s="41"/>
      <c r="AQ56" s="41"/>
      <c r="AR56" s="41"/>
      <c r="AS56" s="41"/>
    </row>
    <row r="57" spans="1:45">
      <c r="A57" s="38"/>
      <c r="B57" s="39"/>
      <c r="C57" s="40"/>
      <c r="D57" s="41"/>
      <c r="E57" s="41"/>
      <c r="F57" s="41"/>
      <c r="G57" s="41"/>
      <c r="H57" s="41"/>
      <c r="I57" s="41"/>
      <c r="J57" s="41"/>
      <c r="K57" s="41"/>
      <c r="L57" s="42"/>
      <c r="M57" s="42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1"/>
      <c r="AF57" s="41"/>
      <c r="AG57" s="41"/>
      <c r="AH57" s="41"/>
      <c r="AI57" s="41"/>
      <c r="AJ57" s="41"/>
      <c r="AK57" s="41"/>
      <c r="AL57" s="48"/>
      <c r="AM57" s="48"/>
      <c r="AN57" s="47"/>
      <c r="AO57" s="41"/>
      <c r="AP57" s="41"/>
      <c r="AQ57" s="41"/>
      <c r="AR57" s="41"/>
      <c r="AS57" s="41"/>
    </row>
    <row r="58" spans="1:45">
      <c r="A58" s="38"/>
      <c r="B58" s="39"/>
      <c r="C58" s="40"/>
      <c r="D58" s="41"/>
      <c r="E58" s="41"/>
      <c r="F58" s="41"/>
      <c r="G58" s="41"/>
      <c r="H58" s="41"/>
      <c r="I58" s="41"/>
      <c r="J58" s="41"/>
      <c r="K58" s="41"/>
      <c r="L58" s="42"/>
      <c r="M58" s="42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1"/>
      <c r="AF58" s="41"/>
      <c r="AG58" s="41"/>
      <c r="AH58" s="41"/>
      <c r="AI58" s="41"/>
      <c r="AJ58" s="41"/>
      <c r="AK58" s="41"/>
      <c r="AL58" s="48"/>
      <c r="AM58" s="48"/>
      <c r="AN58" s="47"/>
      <c r="AO58" s="41"/>
      <c r="AP58" s="41"/>
      <c r="AQ58" s="41"/>
      <c r="AR58" s="41"/>
      <c r="AS58" s="41"/>
    </row>
    <row r="59" spans="1:45">
      <c r="I59" s="41"/>
      <c r="J59" s="41"/>
      <c r="K59" s="41"/>
    </row>
    <row r="60" spans="1:45">
      <c r="I60" s="41"/>
      <c r="J60" s="41"/>
      <c r="K60" s="41"/>
    </row>
    <row r="61" spans="1:45">
      <c r="I61" s="41"/>
      <c r="J61" s="41"/>
      <c r="K61" s="41"/>
    </row>
    <row r="62" spans="1:45">
      <c r="I62" s="41"/>
      <c r="J62" s="41"/>
      <c r="K62" s="41"/>
    </row>
    <row r="63" spans="1:45">
      <c r="I63" s="41"/>
      <c r="J63" s="41"/>
      <c r="K63" s="41"/>
    </row>
    <row r="64" spans="1:45">
      <c r="I64" s="41"/>
      <c r="J64" s="41"/>
      <c r="K64" s="41"/>
    </row>
  </sheetData>
  <sheetProtection algorithmName="SHA-512" hashValue="uCxfdHo8ZxuEjQ/D2hVj8RrrpJQQmsuzkU0SykWkooPXRMFF8P7L1WP+tV2iZwh0BBoXybVAdZLL5Bs3r1gZbg==" saltValue="rvnatkXtRmxXtVwvmw1s+g==" spinCount="100000" sheet="1" objects="1" scenarios="1"/>
  <dataConsolidate/>
  <mergeCells count="7">
    <mergeCell ref="AV10:AW12"/>
    <mergeCell ref="AU2:AW2"/>
    <mergeCell ref="AV3:AW4"/>
    <mergeCell ref="AT5:AT6"/>
    <mergeCell ref="AU5:AU6"/>
    <mergeCell ref="AV5:AW6"/>
    <mergeCell ref="AV7:AW9"/>
  </mergeCells>
  <conditionalFormatting sqref="F46:F58 A46:D58 L46:T58 L2:P2 D3:D4 A2:C4 L4:AD4 AE3:AS4 E2:K4 L3:V3 I13:I17 A5:AS12 AE45:AF55 J45:K48 AL45:AL58 AM45:AM55 E45:I45 R34 U34:AS34 A34:K34 I19:I22 A13:H22 J13:AS22 Y3:Z3 AB3:AC3 A23:AS33 AB35:AB46 AC35:AS44 A35:AA44 L45:AA45 AC45:AD45 AG45:AK45 AN45:AS45">
    <cfRule type="expression" dxfId="88" priority="75">
      <formula>MOD(ROW(),2)=0</formula>
    </cfRule>
    <cfRule type="expression" dxfId="87" priority="76">
      <formula>MOD(COLUMN(),2)=0</formula>
    </cfRule>
  </conditionalFormatting>
  <conditionalFormatting sqref="AT4">
    <cfRule type="expression" dxfId="86" priority="73">
      <formula>MOD(ROW(),2)=0</formula>
    </cfRule>
    <cfRule type="expression" dxfId="85" priority="74">
      <formula>MOD(COLUMN(),2)=0</formula>
    </cfRule>
  </conditionalFormatting>
  <conditionalFormatting sqref="A1">
    <cfRule type="duplicateValues" dxfId="84" priority="72"/>
  </conditionalFormatting>
  <conditionalFormatting sqref="C4">
    <cfRule type="duplicateValues" dxfId="83" priority="77"/>
  </conditionalFormatting>
  <conditionalFormatting sqref="C40">
    <cfRule type="duplicateValues" dxfId="82" priority="71"/>
  </conditionalFormatting>
  <conditionalFormatting sqref="Q2:T2">
    <cfRule type="expression" dxfId="81" priority="69">
      <formula>MOD(ROW(),2)=0</formula>
    </cfRule>
    <cfRule type="expression" dxfId="80" priority="70">
      <formula>MOD(COLUMN(),2)=0</formula>
    </cfRule>
  </conditionalFormatting>
  <conditionalFormatting sqref="C9">
    <cfRule type="duplicateValues" dxfId="79" priority="61"/>
  </conditionalFormatting>
  <conditionalFormatting sqref="B9">
    <cfRule type="duplicateValues" dxfId="78" priority="62"/>
  </conditionalFormatting>
  <conditionalFormatting sqref="B9">
    <cfRule type="duplicateValues" dxfId="77" priority="63"/>
  </conditionalFormatting>
  <conditionalFormatting sqref="B9">
    <cfRule type="duplicateValues" dxfId="76" priority="64"/>
  </conditionalFormatting>
  <conditionalFormatting sqref="B9">
    <cfRule type="duplicateValues" dxfId="75" priority="65"/>
  </conditionalFormatting>
  <conditionalFormatting sqref="C9">
    <cfRule type="duplicateValues" dxfId="74" priority="66"/>
  </conditionalFormatting>
  <conditionalFormatting sqref="B9">
    <cfRule type="duplicateValues" dxfId="73" priority="67"/>
  </conditionalFormatting>
  <conditionalFormatting sqref="C9">
    <cfRule type="duplicateValues" dxfId="72" priority="68"/>
  </conditionalFormatting>
  <conditionalFormatting sqref="B33">
    <cfRule type="duplicateValues" dxfId="71" priority="78"/>
  </conditionalFormatting>
  <conditionalFormatting sqref="C33">
    <cfRule type="duplicateValues" dxfId="70" priority="79"/>
  </conditionalFormatting>
  <conditionalFormatting sqref="AM47:AS58 AE46:AK58 AM46:AN46 AP46:AS46">
    <cfRule type="expression" dxfId="69" priority="59">
      <formula>MOD(ROW(),2)=0</formula>
    </cfRule>
    <cfRule type="expression" dxfId="68" priority="60">
      <formula>MOD(COLUMN(),2)=0</formula>
    </cfRule>
  </conditionalFormatting>
  <conditionalFormatting sqref="AE2:AG2 AI2:AK2 AS2">
    <cfRule type="expression" dxfId="67" priority="57">
      <formula>MOD(ROW(),2)=0</formula>
    </cfRule>
    <cfRule type="expression" dxfId="66" priority="58">
      <formula>MOD(COLUMN(),2)=0</formula>
    </cfRule>
  </conditionalFormatting>
  <conditionalFormatting sqref="C59:C1048576 C1:C2 C4">
    <cfRule type="duplicateValues" dxfId="65" priority="80"/>
  </conditionalFormatting>
  <conditionalFormatting sqref="B46:B1048576 B1:B22 B38:B43 B24:B33">
    <cfRule type="duplicateValues" dxfId="64" priority="81"/>
  </conditionalFormatting>
  <conditionalFormatting sqref="B46:B58 B3:B22 B38:B43 B24:B33">
    <cfRule type="duplicateValues" dxfId="63" priority="82"/>
  </conditionalFormatting>
  <conditionalFormatting sqref="B46:B58 B1:B22 B38:B43 B24:B33">
    <cfRule type="duplicateValues" dxfId="62" priority="83"/>
  </conditionalFormatting>
  <conditionalFormatting sqref="C46:C58 C3:C22 C38:C43 C24:C33">
    <cfRule type="duplicateValues" dxfId="61" priority="84"/>
  </conditionalFormatting>
  <conditionalFormatting sqref="B46:B58 B5:B8 B10:B22 B38:B43 B24:B33">
    <cfRule type="duplicateValues" dxfId="60" priority="85"/>
  </conditionalFormatting>
  <conditionalFormatting sqref="C46:C58 C5:C8 C10:C22 C38:C43 C24:C33">
    <cfRule type="duplicateValues" dxfId="59" priority="86"/>
  </conditionalFormatting>
  <conditionalFormatting sqref="C53:C58 C40:C41 C26 C5 C7 C14 C17 C19 C11 C21:C22 C46:C50 C28:C33 C43 C24">
    <cfRule type="duplicateValues" dxfId="58" priority="87"/>
  </conditionalFormatting>
  <conditionalFormatting sqref="AH2">
    <cfRule type="expression" dxfId="57" priority="55">
      <formula>MOD(ROW(),2)=0</formula>
    </cfRule>
    <cfRule type="expression" dxfId="56" priority="56">
      <formula>MOD(COLUMN(),2)=0</formula>
    </cfRule>
  </conditionalFormatting>
  <conditionalFormatting sqref="D1">
    <cfRule type="duplicateValues" dxfId="55" priority="54"/>
  </conditionalFormatting>
  <conditionalFormatting sqref="D2">
    <cfRule type="expression" dxfId="54" priority="52">
      <formula>MOD(ROW(),2)=0</formula>
    </cfRule>
    <cfRule type="expression" dxfId="53" priority="53">
      <formula>MOD(COLUMN(),2)=0</formula>
    </cfRule>
  </conditionalFormatting>
  <conditionalFormatting sqref="AM2:AR2">
    <cfRule type="expression" dxfId="52" priority="50">
      <formula>MOD(ROW(),2)=0</formula>
    </cfRule>
    <cfRule type="expression" dxfId="51" priority="51">
      <formula>MOD(COLUMN(),2)=0</formula>
    </cfRule>
  </conditionalFormatting>
  <conditionalFormatting sqref="AL2">
    <cfRule type="expression" dxfId="50" priority="48">
      <formula>MOD(ROW(),2)=0</formula>
    </cfRule>
    <cfRule type="expression" dxfId="49" priority="49">
      <formula>MOD(COLUMN(),2)=0</formula>
    </cfRule>
  </conditionalFormatting>
  <conditionalFormatting sqref="U46:AD58 V3:AA3 E46:T46 AC3:AD3">
    <cfRule type="expression" dxfId="48" priority="46">
      <formula>MOD(ROW(),2)=0</formula>
    </cfRule>
    <cfRule type="expression" dxfId="47" priority="47">
      <formula>MOD(COLUMN(),2)=0</formula>
    </cfRule>
  </conditionalFormatting>
  <conditionalFormatting sqref="U2:AD2">
    <cfRule type="expression" dxfId="46" priority="44">
      <formula>MOD(ROW(),2)=0</formula>
    </cfRule>
    <cfRule type="expression" dxfId="45" priority="45">
      <formula>MOD(COLUMN(),2)=0</formula>
    </cfRule>
  </conditionalFormatting>
  <conditionalFormatting sqref="E46:E58">
    <cfRule type="expression" dxfId="44" priority="42">
      <formula>MOD(ROW(),2)=0</formula>
    </cfRule>
    <cfRule type="expression" dxfId="43" priority="43">
      <formula>MOD(COLUMN(),2)=0</formula>
    </cfRule>
  </conditionalFormatting>
  <conditionalFormatting sqref="G46:G58">
    <cfRule type="expression" dxfId="42" priority="40">
      <formula>MOD(ROW(),2)=0</formula>
    </cfRule>
    <cfRule type="expression" dxfId="41" priority="41">
      <formula>MOD(COLUMN(),2)=0</formula>
    </cfRule>
  </conditionalFormatting>
  <conditionalFormatting sqref="H46:H58">
    <cfRule type="expression" dxfId="40" priority="38">
      <formula>MOD(ROW(),2)=0</formula>
    </cfRule>
    <cfRule type="expression" dxfId="39" priority="39">
      <formula>MOD(COLUMN(),2)=0</formula>
    </cfRule>
  </conditionalFormatting>
  <conditionalFormatting sqref="I50:I61 I46:I48">
    <cfRule type="expression" dxfId="38" priority="36">
      <formula>MOD(ROW(),2)=0</formula>
    </cfRule>
    <cfRule type="expression" dxfId="37" priority="37">
      <formula>MOD(COLUMN(),2)=0</formula>
    </cfRule>
  </conditionalFormatting>
  <conditionalFormatting sqref="I49">
    <cfRule type="expression" dxfId="36" priority="34">
      <formula>MOD(ROW(),2)=0</formula>
    </cfRule>
    <cfRule type="expression" dxfId="35" priority="35">
      <formula>MOD(COLUMN(),2)=0</formula>
    </cfRule>
  </conditionalFormatting>
  <conditionalFormatting sqref="I62:I64">
    <cfRule type="expression" dxfId="34" priority="32">
      <formula>MOD(ROW(),2)=0</formula>
    </cfRule>
    <cfRule type="expression" dxfId="33" priority="33">
      <formula>MOD(COLUMN(),2)=0</formula>
    </cfRule>
  </conditionalFormatting>
  <conditionalFormatting sqref="A45:D45 L34:S34">
    <cfRule type="expression" dxfId="32" priority="30">
      <formula>MOD(ROW(),2)=0</formula>
    </cfRule>
    <cfRule type="expression" dxfId="31" priority="31">
      <formula>MOD(COLUMN(),2)=0</formula>
    </cfRule>
  </conditionalFormatting>
  <conditionalFormatting sqref="J50:J61">
    <cfRule type="expression" dxfId="30" priority="28">
      <formula>MOD(ROW(),2)=0</formula>
    </cfRule>
    <cfRule type="expression" dxfId="29" priority="29">
      <formula>MOD(COLUMN(),2)=0</formula>
    </cfRule>
  </conditionalFormatting>
  <conditionalFormatting sqref="J49">
    <cfRule type="expression" dxfId="28" priority="26">
      <formula>MOD(ROW(),2)=0</formula>
    </cfRule>
    <cfRule type="expression" dxfId="27" priority="27">
      <formula>MOD(COLUMN(),2)=0</formula>
    </cfRule>
  </conditionalFormatting>
  <conditionalFormatting sqref="J62:J64">
    <cfRule type="expression" dxfId="26" priority="24">
      <formula>MOD(ROW(),2)=0</formula>
    </cfRule>
    <cfRule type="expression" dxfId="25" priority="25">
      <formula>MOD(COLUMN(),2)=0</formula>
    </cfRule>
  </conditionalFormatting>
  <conditionalFormatting sqref="I18">
    <cfRule type="expression" dxfId="24" priority="22">
      <formula>MOD(ROW(),2)=0</formula>
    </cfRule>
    <cfRule type="expression" dxfId="23" priority="23">
      <formula>MOD(COLUMN(),2)=0</formula>
    </cfRule>
  </conditionalFormatting>
  <conditionalFormatting sqref="K50:K61">
    <cfRule type="expression" dxfId="22" priority="20">
      <formula>MOD(ROW(),2)=0</formula>
    </cfRule>
    <cfRule type="expression" dxfId="21" priority="21">
      <formula>MOD(COLUMN(),2)=0</formula>
    </cfRule>
  </conditionalFormatting>
  <conditionalFormatting sqref="K49">
    <cfRule type="expression" dxfId="20" priority="18">
      <formula>MOD(ROW(),2)=0</formula>
    </cfRule>
    <cfRule type="expression" dxfId="19" priority="19">
      <formula>MOD(COLUMN(),2)=0</formula>
    </cfRule>
  </conditionalFormatting>
  <conditionalFormatting sqref="K62:K64">
    <cfRule type="expression" dxfId="18" priority="16">
      <formula>MOD(ROW(),2)=0</formula>
    </cfRule>
    <cfRule type="expression" dxfId="17" priority="17">
      <formula>MOD(COLUMN(),2)=0</formula>
    </cfRule>
  </conditionalFormatting>
  <conditionalFormatting sqref="T45:T55">
    <cfRule type="expression" dxfId="16" priority="14">
      <formula>MOD(ROW(),2)=0</formula>
    </cfRule>
    <cfRule type="expression" dxfId="15" priority="15">
      <formula>MOD(COLUMN(),2)=0</formula>
    </cfRule>
  </conditionalFormatting>
  <conditionalFormatting sqref="T34">
    <cfRule type="expression" dxfId="14" priority="12">
      <formula>MOD(ROW(),2)=0</formula>
    </cfRule>
    <cfRule type="expression" dxfId="13" priority="13">
      <formula>MOD(COLUMN(),2)=0</formula>
    </cfRule>
  </conditionalFormatting>
  <conditionalFormatting sqref="T34">
    <cfRule type="expression" dxfId="12" priority="10">
      <formula>MOD(ROW(),2)=0</formula>
    </cfRule>
    <cfRule type="expression" dxfId="11" priority="11">
      <formula>MOD(COLUMN(),2)=0</formula>
    </cfRule>
  </conditionalFormatting>
  <conditionalFormatting sqref="AO46">
    <cfRule type="expression" dxfId="10" priority="8">
      <formula>MOD(ROW(),2)=0</formula>
    </cfRule>
    <cfRule type="expression" dxfId="9" priority="9">
      <formula>MOD(COLUMN(),2)=0</formula>
    </cfRule>
  </conditionalFormatting>
  <conditionalFormatting sqref="B44:B45 B23 B34:B37">
    <cfRule type="duplicateValues" dxfId="8" priority="88"/>
  </conditionalFormatting>
  <conditionalFormatting sqref="C44:C45 C23 C34:C37">
    <cfRule type="duplicateValues" dxfId="7" priority="89"/>
  </conditionalFormatting>
  <conditionalFormatting sqref="C37">
    <cfRule type="duplicateValues" dxfId="6" priority="7"/>
  </conditionalFormatting>
  <conditionalFormatting sqref="AU3">
    <cfRule type="expression" dxfId="5" priority="1">
      <formula>MOD(ROW(),2)=0</formula>
    </cfRule>
    <cfRule type="expression" dxfId="4" priority="2">
      <formula>MOD(COLUMN(),2)=0</formula>
    </cfRule>
  </conditionalFormatting>
  <conditionalFormatting sqref="AU3">
    <cfRule type="duplicateValues" dxfId="3" priority="3"/>
  </conditionalFormatting>
  <conditionalFormatting sqref="AU3">
    <cfRule type="duplicateValues" dxfId="2" priority="4"/>
  </conditionalFormatting>
  <conditionalFormatting sqref="AU3">
    <cfRule type="duplicateValues" dxfId="1" priority="5"/>
  </conditionalFormatting>
  <conditionalFormatting sqref="AU3">
    <cfRule type="duplicateValues" dxfId="0" priority="6"/>
  </conditionalFormatting>
  <pageMargins left="0.51" right="0.32" top="0.3" bottom="0.22" header="0.22" footer="0.17"/>
  <pageSetup paperSize="9" scale="61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15243</xdr:col>
                <xdr:colOff>38100</xdr:colOff>
                <xdr:row>1</xdr:row>
                <xdr:rowOff>0</xdr:rowOff>
              </from>
              <to>
                <xdr:col>15243</xdr:col>
                <xdr:colOff>219075</xdr:colOff>
                <xdr:row>1</xdr:row>
                <xdr:rowOff>180975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15243</xdr:col>
                <xdr:colOff>38100</xdr:colOff>
                <xdr:row>1</xdr:row>
                <xdr:rowOff>0</xdr:rowOff>
              </from>
              <to>
                <xdr:col>15243</xdr:col>
                <xdr:colOff>219075</xdr:colOff>
                <xdr:row>1</xdr:row>
                <xdr:rowOff>180975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1403_07_ST_4_STG</vt:lpstr>
      <vt:lpstr>'1403_07_ST_4_STG'!Print_Area</vt:lpstr>
      <vt:lpstr>'1403_07_ST_4_STG'!Print_Titles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2025-01-21T10:41:18Z</dcterms:created>
  <dcterms:modified xsi:type="dcterms:W3CDTF">2025-01-21T10:47:08Z</dcterms:modified>
</cp:coreProperties>
</file>